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Drives compartilhados\TRANSPARÊNCIA\8º Contratos e Convênios\2025\"/>
    </mc:Choice>
  </mc:AlternateContent>
  <bookViews>
    <workbookView xWindow="-120" yWindow="-120" windowWidth="20730" windowHeight="11160" firstSheet="5" activeTab="5"/>
  </bookViews>
  <sheets>
    <sheet name="Folha1" sheetId="18" state="hidden" r:id="rId1"/>
    <sheet name="Dispensa - Total 256" sheetId="52" state="hidden" r:id="rId2"/>
    <sheet name="Inexegibilidade  - Total 04" sheetId="59" state="hidden" r:id="rId3"/>
    <sheet name="Caronas - Total 08" sheetId="60" state="hidden" r:id="rId4"/>
    <sheet name="Convênio - Total 02" sheetId="61" state="hidden" r:id="rId5"/>
    <sheet name="Contratos 2024 - Atualizado" sheetId="63" r:id="rId6"/>
  </sheets>
  <definedNames>
    <definedName name="_xlnm._FilterDatabase" localSheetId="1" hidden="1">'Dispensa - Total 256'!#REF!</definedName>
    <definedName name="_xlnm.Print_Area" localSheetId="5">'Contratos 2024 - Atualizado'!$A$1:$K$47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7" i="52" l="1"/>
  <c r="G23" i="52"/>
  <c r="G30" i="52"/>
  <c r="G36" i="52"/>
  <c r="G44" i="52"/>
  <c r="G49" i="52"/>
  <c r="G85" i="52"/>
  <c r="G90" i="52"/>
  <c r="G99" i="52"/>
  <c r="G105" i="52"/>
  <c r="G113" i="52"/>
  <c r="G114" i="52"/>
  <c r="G115" i="52"/>
  <c r="G130" i="52"/>
  <c r="G149" i="52"/>
  <c r="G168" i="52"/>
  <c r="G195" i="52"/>
  <c r="G196" i="52"/>
  <c r="G207" i="52"/>
  <c r="G215" i="52"/>
  <c r="G217" i="52"/>
  <c r="G227" i="52"/>
  <c r="G229" i="52"/>
  <c r="G230" i="52"/>
  <c r="G244" i="52"/>
  <c r="G254" i="52"/>
  <c r="G256" i="52"/>
  <c r="G257" i="52"/>
  <c r="G259" i="52"/>
</calcChain>
</file>

<file path=xl/sharedStrings.xml><?xml version="1.0" encoding="utf-8"?>
<sst xmlns="http://schemas.openxmlformats.org/spreadsheetml/2006/main" count="1758" uniqueCount="948">
  <si>
    <t xml:space="preserve">VALOR </t>
  </si>
  <si>
    <t>CPF/CNPJ</t>
  </si>
  <si>
    <t>RAZÃO SOCIAL/NOME</t>
  </si>
  <si>
    <t>PROCESSO ADMINISTRATIVO</t>
  </si>
  <si>
    <t>NÚMERO</t>
  </si>
  <si>
    <t>DATA</t>
  </si>
  <si>
    <t xml:space="preserve"> </t>
  </si>
  <si>
    <t>LOGICA TECNOLOGIA LTDA - EPP</t>
  </si>
  <si>
    <t>03.817.776/0001-97</t>
  </si>
  <si>
    <t>2013/000371</t>
  </si>
  <si>
    <t>DINAMIZE INFORMATICA LTDA</t>
  </si>
  <si>
    <t>03.962.660/0001-41</t>
  </si>
  <si>
    <t>2013/000405</t>
  </si>
  <si>
    <t>MARCOPOLO S/A</t>
  </si>
  <si>
    <t>88.611.835/0001-29</t>
  </si>
  <si>
    <t>FLEETNESS COMERCIO E SERVICOS ELETRO-ELETRONICOS LTDA - ME</t>
  </si>
  <si>
    <t>05.362.551/0001-19</t>
  </si>
  <si>
    <t>2013/000329</t>
  </si>
  <si>
    <t>SOFTPRO SOLUCOES EM TECNOLOGIA LTDA - ME</t>
  </si>
  <si>
    <t>09.118.323/0001-59</t>
  </si>
  <si>
    <t>2013/000397</t>
  </si>
  <si>
    <t>NESTLE BRASIL LTDA</t>
  </si>
  <si>
    <t>60.409.075/0115-10</t>
  </si>
  <si>
    <t>2014/000052</t>
  </si>
  <si>
    <t>CENTER PARK ESTACIONAMENTOS LTDA - EPP</t>
  </si>
  <si>
    <t>30.892.046/0001-23</t>
  </si>
  <si>
    <t>2013/000379</t>
  </si>
  <si>
    <t>contratação de empresa especializada para a locação de garagem para o Furgão/CRA-Itinerante</t>
  </si>
  <si>
    <t>32.205.759/0001-05</t>
  </si>
  <si>
    <t>CITY QUADROS INDUSTRIA E COMÉRCIO LTDA-ME</t>
  </si>
  <si>
    <t>Pagamento referente a contratação de empresa especializada para desinstalação e reinstalação de condensadores na marquise do prédio do CRA/RJ.</t>
  </si>
  <si>
    <t>2013/000399</t>
  </si>
  <si>
    <t>11.832.611/0001-12</t>
  </si>
  <si>
    <t xml:space="preserve">TRANSVICTORIA TRANSPORTES E GUARDA MOVEIS LTDA - ME </t>
  </si>
  <si>
    <t>2014/000047</t>
  </si>
  <si>
    <t>locação de galpão/ box para guarda de móveis e/ outros do CRA/RJ</t>
  </si>
  <si>
    <t>14.695.599/0001-30</t>
  </si>
  <si>
    <t>2014/000051</t>
  </si>
  <si>
    <t>MEGA PAPEL 2014 DIST DE PAPEIS MATERIAIS DE INFO E SERV LTDA - ME</t>
  </si>
  <si>
    <t>BALASUL BRINDES LTDA - ME</t>
  </si>
  <si>
    <t>09.198.130/0001-55</t>
  </si>
  <si>
    <t>2014/000060</t>
  </si>
  <si>
    <t>MADE4YOU INFORMATICA EIRELI - EPP</t>
  </si>
  <si>
    <t>08.701.577/0001-32</t>
  </si>
  <si>
    <t>2014/000057</t>
  </si>
  <si>
    <t>2014/000059</t>
  </si>
  <si>
    <t>2014/000056</t>
  </si>
  <si>
    <t>Pagamento referente a aquisição de 200 (duzentas) cápsulas de café expresso para a Presidência do CRA/RJ.</t>
  </si>
  <si>
    <t>ADINP DISTRIBUIDORA DE DIÁRIOS OFICIAIS LTDA - EPP</t>
  </si>
  <si>
    <t>29.418.316/0001-80</t>
  </si>
  <si>
    <t>2013/000001</t>
  </si>
  <si>
    <t>INDUSTRIA DE DISTINTIVOS RANDAL LTDA - EPP</t>
  </si>
  <si>
    <t>33.054.503/0002-80</t>
  </si>
  <si>
    <t>2013/000383</t>
  </si>
  <si>
    <t>J.S.R.C.GNV SEGURANCA CONTRA INCENDIO LTDA - ME</t>
  </si>
  <si>
    <t>07.692.685/0001-23</t>
  </si>
  <si>
    <t>2014/000049</t>
  </si>
  <si>
    <t>2014/000087</t>
  </si>
  <si>
    <t>Pagamento referente a renovação de assinatura do Diário Oficial do Município do RJ.</t>
  </si>
  <si>
    <t>ECCO DO BRASIL INFORMÁTICA E ELETRÔNICOS LTDA</t>
  </si>
  <si>
    <t>05.827.094/0001-90</t>
  </si>
  <si>
    <t>2014/000075</t>
  </si>
  <si>
    <t>Pagamento referente a aquisição de 08 (oito) fones de ouvido/ Headset Microsoft LifeChat, para serem utilizados pela equipe de comunicação e assessoria da Presidência do CRA/RJ.</t>
  </si>
  <si>
    <t>2013/000381</t>
  </si>
  <si>
    <t>33.086.695/0001-25</t>
  </si>
  <si>
    <t>TELE RIO ELETRO DOMESTICOS LTDA</t>
  </si>
  <si>
    <t xml:space="preserve">Referente a troca de 02 (dois) aparelhos de ar condicionado de 18.000 BTUs, de nº de patrimônio 2963 e 2964, por 04 (quatro) de 10.000 BTUs </t>
  </si>
  <si>
    <t>2014/000091</t>
  </si>
  <si>
    <t>2013/000296</t>
  </si>
  <si>
    <t>52.581.162/0001-64</t>
  </si>
  <si>
    <t>VEMAX COMERCIAL LTDA</t>
  </si>
  <si>
    <t>Contratação de empresa especializada para colocação de breeze na fachada do prédio do CRA/RJ.</t>
  </si>
  <si>
    <t>2014/000050</t>
  </si>
  <si>
    <t>06.237.725/0001-84</t>
  </si>
  <si>
    <t xml:space="preserve"> CLEAN BRASIL CONTROLE AMBIENTAL DE PRAGAS - ME </t>
  </si>
  <si>
    <t>Pagamento referente a aquisição de 18 (dezoito) discos rígidos externo portátil  500GB e 06 (seis) discos rígidos externo Portátil 1 TB 2,5" usb 3.0 .</t>
  </si>
  <si>
    <t>Pagamento referente a aquisição de 01 (um) computador iMAC 3.2GHz Intel Core i5 Quad Core 27",para ser utilizado na edição de vídeo produzidos pela Webtv do CRA/RJ.</t>
  </si>
  <si>
    <t>2014/000093</t>
  </si>
  <si>
    <t>M.I. REVESTIMENTOS S.A</t>
  </si>
  <si>
    <t>10.490.181/0001-35</t>
  </si>
  <si>
    <t>2014/000066</t>
  </si>
  <si>
    <t>WANDER CASE EMBALAGENS ESPECIAIS LTDA - EPP</t>
  </si>
  <si>
    <t>39.130.729/0001-18</t>
  </si>
  <si>
    <t>2014/000067</t>
  </si>
  <si>
    <t>2014/000048</t>
  </si>
  <si>
    <t>2014/000107</t>
  </si>
  <si>
    <t>Pagamento referente a aquisição de 400 (quatrocentas) resmas de papel tamanho A4/ 75 gramas, para fins de reposição de estoque do almoxarifado do CRA/RJ.</t>
  </si>
  <si>
    <t>13.054.856/0001-91</t>
  </si>
  <si>
    <t xml:space="preserve">LEANDRO SPDO SENNA DE MATOS 05527415744 </t>
  </si>
  <si>
    <t>2013/000384</t>
  </si>
  <si>
    <t>Pagamento referente a aquisição de 08 (oito) quadros brancos para utilização em todas as Casas do Administrador do Interior-RJ.</t>
  </si>
  <si>
    <t>Pagamento referente a aquisição de piso vinílico complementar do quarto andar do prédio do CRA/RJ, o qual será estocado e utilizado no futuro.</t>
  </si>
  <si>
    <t>DECORACOES E PERSIANAS BELLA BELLA LTDA - ME</t>
  </si>
  <si>
    <t>11.610.088/0001-80</t>
  </si>
  <si>
    <t>2013/000380</t>
  </si>
  <si>
    <t>Pagamento referente a confecção de 40 Medalhas Belmiro Siqueira.</t>
  </si>
  <si>
    <t>EDITORA O DIA S/A</t>
  </si>
  <si>
    <t>33.216.797/0001-18</t>
  </si>
  <si>
    <t>2014/000071</t>
  </si>
  <si>
    <t>Pagamento referente a aquisição de 15.000 (quinze mil) balas personalizadas para utilização em eventos do CRA/RJ.</t>
  </si>
  <si>
    <t>ATUALIZACAO PROFISSIONAL CONTABIL E JURIDICA LTDA</t>
  </si>
  <si>
    <t>15.165.950/0001-43</t>
  </si>
  <si>
    <t>2014/000076</t>
  </si>
  <si>
    <t>2014/000077</t>
  </si>
  <si>
    <t>44.597.052/0001-62</t>
  </si>
  <si>
    <t>2014/000073</t>
  </si>
  <si>
    <t>ABRIL COMUNICACOES S.A.</t>
  </si>
  <si>
    <t xml:space="preserve">LOCAWEB SERVICOS DE INTERNET S.A. </t>
  </si>
  <si>
    <t>02.351.877/0001-52</t>
  </si>
  <si>
    <t>2014/000080</t>
  </si>
  <si>
    <t>Aquisição de 01 (um) HD externo Lacie 3TB D2 Thuderbolt - USB 3.0 - 7.200RPM - P/N 9000353, para a WebTV do CRA/RJ.</t>
  </si>
  <si>
    <t>2014/000201</t>
  </si>
  <si>
    <t>Referente a assinatura renovação da assinatura da revista Veja - Edição 005/2014 até 004/2015.</t>
  </si>
  <si>
    <t>2014/000198</t>
  </si>
  <si>
    <t>Pagamento referente a aquisição de 01 (um) Totem para a recepção do prédio do CRA/RJ.</t>
  </si>
  <si>
    <t>DIMOPEL DIST DE MOTORES E PEÇAS ELETRÔNICAS LTDA</t>
  </si>
  <si>
    <t>30.027.874/0001-01</t>
  </si>
  <si>
    <t>2014/000083</t>
  </si>
  <si>
    <t>Contratação dos serviços de Hospedagens para sites em plataforma Linux (PHP), para darmos continuidades em projetos de sistemas online para este CRA/RJ, que somente rodam (compatibilidade) adequadamente, na referida plataforma, e com base nas necessidades vigente no nosso mercado de trabalho para aprimoramento dos serviços prestados pelo Web Site do CRA-RJ.</t>
  </si>
  <si>
    <t>2014/000209</t>
  </si>
  <si>
    <t>GUEMAC CARIMBOS E PLACAS LTDA - ME</t>
  </si>
  <si>
    <t>68.671.320/0001-07</t>
  </si>
  <si>
    <t>2014/000065</t>
  </si>
  <si>
    <t>2014/000086</t>
  </si>
  <si>
    <t>SERASA S.A.</t>
  </si>
  <si>
    <t>62.173.620/0001-80</t>
  </si>
  <si>
    <t>MEGA PAPEL 2014 DIST DE PAPEIS, MATERIAIS DE INFO E SERV LTDA - ME</t>
  </si>
  <si>
    <t>2014/000081</t>
  </si>
  <si>
    <t>2014/000232</t>
  </si>
  <si>
    <t>Pagamento referente a aquisição de uma bitola de 300 metros de cabo Coaxial SDI com 50 conectores BNC, para realizar transmissão ao vivo de grandes eventos do CRA/RJ.</t>
  </si>
  <si>
    <t>2014/000221</t>
  </si>
  <si>
    <t>Pagamento referente a aquisição de ar condicionado de parede para Casa do Administrador de Macaé.</t>
  </si>
  <si>
    <t>REMASTER FLOOR &amp; CEILING SOLUTIONS LTDA</t>
  </si>
  <si>
    <t>14.159.484/0001-20</t>
  </si>
  <si>
    <t>2013/000146</t>
  </si>
  <si>
    <t>contratação de empresa especializada para aquisição e colocação de piso elevado no 4º andar do prédio do CRA/RJ</t>
  </si>
  <si>
    <t>EMPRESA FOLHA DA MANHA S.A.</t>
  </si>
  <si>
    <t>60.579.703/0001-48</t>
  </si>
  <si>
    <t>SNAP INFORMÁTICA LTDA</t>
  </si>
  <si>
    <t>27.287.226/0001-71</t>
  </si>
  <si>
    <t>2012/000048</t>
  </si>
  <si>
    <t>2014/000251</t>
  </si>
  <si>
    <t>Pagamento referente a renovação de assinatura anual do jornal "A Folha de São Paulo", para o exercício de 2014.</t>
  </si>
  <si>
    <t>2014/000265</t>
  </si>
  <si>
    <t>Pagamento referente a aquisição de copos descartáveis para água (200ml) e café (50ml), para fins de reposição de estoque do almoxarifado do CRA/RJ.</t>
  </si>
  <si>
    <t>REBOCAR INDUSTRIA E COMERCIO DE REBOQUES LTDA - ME</t>
  </si>
  <si>
    <t>08.056.291/0001-41</t>
  </si>
  <si>
    <t>2014/000089</t>
  </si>
  <si>
    <t>2014/000280</t>
  </si>
  <si>
    <t>Renovação da assinatura do "Informativo trabalhista e contábil COAD". Exercício 2014.</t>
  </si>
  <si>
    <t>Pagamento referente a renovação da assinatura de licença do software DataVenia para controle de processos judiciais e uso em rede.</t>
  </si>
  <si>
    <t>2014/000287</t>
  </si>
  <si>
    <t>Contratação de empresa especializada para prestação de serviços de manutenção e recarga dos extintores de incêndio do prédio do CRA/RJ.</t>
  </si>
  <si>
    <t>RIO JEEP TOUR LOCAÇÃO DE VEÍCULOS E TURISMO LTDA - EPP</t>
  </si>
  <si>
    <t>02.593.142/0001-35</t>
  </si>
  <si>
    <t>contratação dos serviços de locação de espaço para estacionamento / garagem com serviço de lavajato</t>
  </si>
  <si>
    <t>J. R. B. DE ABREU SERVIÇOS GRÁFICOS - ME</t>
  </si>
  <si>
    <t>04.205.619/0001-93</t>
  </si>
  <si>
    <t>2014/000094</t>
  </si>
  <si>
    <t>2014/000299</t>
  </si>
  <si>
    <t>Contratação de empresa especializada para prestação dos serviços de troca dos filtros dos purificadores nas dependências do CRA/RJ.</t>
  </si>
  <si>
    <t>MARTINS COMÉRCIO E SERVIÇOS  DE DISTRIBUIÇÃO S/A</t>
  </si>
  <si>
    <t>43.214.055/0001/07</t>
  </si>
  <si>
    <t>2013/000359</t>
  </si>
  <si>
    <t>Pagamento referente a aquisição de e-CNPJ A3 Cartão inteligente para a renovação do certificado digital.</t>
  </si>
  <si>
    <t>Pagamento referente a aquisição de lavadora de alta pressão para CRA-RJ.</t>
  </si>
  <si>
    <t>18.606.314/0001-06</t>
  </si>
  <si>
    <t>2014/000095</t>
  </si>
  <si>
    <t>MARINA DA SILVA QUINTELLA 00671301780</t>
  </si>
  <si>
    <t>TREV COMERCIO DE ELETRONICOS LTDA - ME</t>
  </si>
  <si>
    <t>05.963.220/0001-34</t>
  </si>
  <si>
    <t>2014/000098</t>
  </si>
  <si>
    <t>2014/000099</t>
  </si>
  <si>
    <t>2014/000323</t>
  </si>
  <si>
    <t>Pagamento referente a confecção de 5.000 (cinco mil) panfletos para divulgação do Clube de Serviços.</t>
  </si>
  <si>
    <t>2014/000043</t>
  </si>
  <si>
    <t>28.606.630/0001-23</t>
  </si>
  <si>
    <t>PREFEITURA MUNICIPAL DE NOVA FRIBURGO</t>
  </si>
  <si>
    <t>2014/000276</t>
  </si>
  <si>
    <t>Pagamento de despesas com Taxa de Fiscalização de Licença de Funcionamento (TFLF) de 2014 da Casa do Administrador Região Serrana III/ Nova Friburgo, situada na rua Duque de Caxias nº 1 - Edifício Empresarial Mezzanino's - Lojas 62 e 63.</t>
  </si>
  <si>
    <t>2014/000326</t>
  </si>
  <si>
    <t>Pagamento referente aos serviços de publicação da ERRATA referente ao Pregão Presencial nº 001/2014, em anexo, em jornal de grande circulação no Estado do Rio de Janeiro.</t>
  </si>
  <si>
    <t>2014/000311</t>
  </si>
  <si>
    <t>Referente a renovação da assinatura da revista exame para o periodo de 04/03/2014 a 04/03/2015.</t>
  </si>
  <si>
    <t>EDITORA NEGOCIOS PUBLICOS DO BRASIL LTDA-ME</t>
  </si>
  <si>
    <t>06.132.270/0001-32</t>
  </si>
  <si>
    <t>2014/000110</t>
  </si>
  <si>
    <t>2014/000112</t>
  </si>
  <si>
    <t>BEMA-TOUR TURISMO - AGENCIA DE VIAGENS - ME</t>
  </si>
  <si>
    <t>11.183.744/0001-05</t>
  </si>
  <si>
    <t>2014/000100</t>
  </si>
  <si>
    <t>2014/000101</t>
  </si>
  <si>
    <t>Pagamento referente a publicação do Aviso de Licitação referente ao Pregão Presencial nº 001/2014, em anexo, em jornal de grande circulação no Estado do Rio de Janeiro.</t>
  </si>
  <si>
    <t>2014/000102</t>
  </si>
  <si>
    <t>18.932.454/0001-66</t>
  </si>
  <si>
    <t>SOCIAL ART PRINT CRIAÇÃO E COMER. DE PRODUTOS IMPRESSOS LTDA- EPP</t>
  </si>
  <si>
    <t>OFICINA MECANICA RIO LTDA - ME</t>
  </si>
  <si>
    <t>33.810.391/0001-69</t>
  </si>
  <si>
    <t>2014/000114</t>
  </si>
  <si>
    <t>06.061.708/0001-39</t>
  </si>
  <si>
    <t>DESIGN ON DIVISORIAS LTDA</t>
  </si>
  <si>
    <t>2014/000117</t>
  </si>
  <si>
    <t>Pagamento referente aos serviços de dedetização e limpeza da caixa d' água do prédio do CRA/RJ.</t>
  </si>
  <si>
    <t>CAMISA DIMONA E MALHAS LTDA</t>
  </si>
  <si>
    <t>13.570.097/0001-10</t>
  </si>
  <si>
    <t>2014/000109</t>
  </si>
  <si>
    <t>Pagamento referente a troca das pastilhas de freio do veículo Focus de propriedade do CRA/RJ.</t>
  </si>
  <si>
    <t>MK INTERATIVA - SERVICOS E COMERCIO, IMPORTACAO LTDA - ME</t>
  </si>
  <si>
    <t>16.720.918/0001-45</t>
  </si>
  <si>
    <t>2014/000103</t>
  </si>
  <si>
    <t>F.DE ARRUDA SANTOS SUPRIMENTOS E EQUIPAMENTOS - ME</t>
  </si>
  <si>
    <t>07.682.779/0001-11</t>
  </si>
  <si>
    <t>2014/000064</t>
  </si>
  <si>
    <t>Pagamento referente a aquisição de 02 (dois) monitores LCD LED HDV 7".</t>
  </si>
  <si>
    <t>Pagamento referente a locação de 01 (um) micro-ônibus para o EPROCAD de Volta Redonda com ida e volta dia 15/03/2014.</t>
  </si>
  <si>
    <t>X- RITE COMERCIAL E SERVICOS EM COLORIMETRIA LTDA</t>
  </si>
  <si>
    <t>05.910.012/0001-77</t>
  </si>
  <si>
    <t>2014/000124</t>
  </si>
  <si>
    <t>Pagamento referente a contratação de empresa para recebimento de boletim diário Informativo de licitações via e-mail.</t>
  </si>
  <si>
    <t>2014/000116</t>
  </si>
  <si>
    <t>CARTPEL INDUSTRIA E COMERCIO DE CARTONAGEM LTDA-ME</t>
  </si>
  <si>
    <t>73.271.157/0001-25</t>
  </si>
  <si>
    <t>2014/000123</t>
  </si>
  <si>
    <t>KREI TECNOLOGIA CRIATIVA LTDA-ME</t>
  </si>
  <si>
    <t>09.093.098/0001-43</t>
  </si>
  <si>
    <t>2014/000129</t>
  </si>
  <si>
    <t>CARLOS CASSEMIRO DA SILVA</t>
  </si>
  <si>
    <t>009.157.727-60</t>
  </si>
  <si>
    <t>2014/000126</t>
  </si>
  <si>
    <t>FORTRAILER 2008 COM. DE TRAILERS LTDA-ME</t>
  </si>
  <si>
    <t>30.303.861/0001-00</t>
  </si>
  <si>
    <t>2014/000122</t>
  </si>
  <si>
    <t>OFICINA MECANICA RIO LTDA-ME</t>
  </si>
  <si>
    <t>2014/000127</t>
  </si>
  <si>
    <t>2014/000088</t>
  </si>
  <si>
    <t>Contratação de empresa especializada para o fornecimento e colocação de carpete no piso elevado do 4º andar do prédio do CRA/RJ.</t>
  </si>
  <si>
    <t xml:space="preserve">ANDREA FERREIRA AGUINAGA </t>
  </si>
  <si>
    <t>2013/000400</t>
  </si>
  <si>
    <t>contratação de profissional especializado para execução de obra de paisagismo na fachada do prédio do CRA/RJ</t>
  </si>
  <si>
    <t>Pagamento referente a aquisição de 02 (dois) monitores de video para TV CRA-RJ.</t>
  </si>
  <si>
    <t>Pagamento referente a locação de 01 (um) micro-ônibus para o Encontro Acadêmico na UVA de Cabo Frio.</t>
  </si>
  <si>
    <t>Pagamento referente a aquisição de 1.000 (um mil) placas para Bens Patrimoniais do CRA/RJ.</t>
  </si>
  <si>
    <t>Pagamento referente a execução dos serviços de lanternagem e pintura do veículo Nissan Livina, de propriedade do CRA-RJ.</t>
  </si>
  <si>
    <t>Pagamento referente aos serviços de publicação do Aviso de Suspensão "sine die" referente ao Pregão Presencial nº 001/2014, em anexo, em jornal de grande circulação no estado do Rio de Janeiro.</t>
  </si>
  <si>
    <t>Pagamento referente a execução dos serviços de reparo e manutenção no banheiro do 5º andar do prédio do CRA-RJ.</t>
  </si>
  <si>
    <t>Pagamento referente a assinatura para acesso do site Wooki para visualizar informações de endereços, CNPJ e natureza jurídica das empresas do Rio de Janeiro para abertura de processos de fiscalização pelo período de 12 meses.</t>
  </si>
  <si>
    <t>ECCO DO BRASIL INFORMATICA E ELETRONICOS LTDA</t>
  </si>
  <si>
    <t>FAST SHOP S.A</t>
  </si>
  <si>
    <t>43.708.379/0001-00</t>
  </si>
  <si>
    <t>2014/000128</t>
  </si>
  <si>
    <t>Referente a aquisição de 02 (dois) mouses a laser, com conexão wireless, compativel com o sistema Macntosh.</t>
  </si>
  <si>
    <t>Referente a aquisição de 20 mouse óptico, 20 teclado, 40 mouse pads e 10 kits de teclado e mouse sem fio.</t>
  </si>
  <si>
    <t>2014/000134</t>
  </si>
  <si>
    <t>MEGA PAPEL  2014 DISTRIB. DE PAPEIS MATERIAIS DE INFOR. E SERV. LTDA - ME</t>
  </si>
  <si>
    <t>14.1535370001-04</t>
  </si>
  <si>
    <t xml:space="preserve">CHARLES GOMES DE AGUIAR 12056096790 </t>
  </si>
  <si>
    <t xml:space="preserve">EDITORA NEGOCIOS PUBLICOS DO BRASIL LTDA - ME </t>
  </si>
  <si>
    <t>2014/000135</t>
  </si>
  <si>
    <t>Pagamento referente a contratação de empresa especializada nos serviços de votação eletrônica interativa para o uso no Encontro Acadêmico na UVA de Cabo Frio-RJ.</t>
  </si>
  <si>
    <t>Pagamento referente a locação de 01 (um) micro-ônibus para o Debate Cultural de Santo Antônio de Pádua, no período de 27 a 28/03/2014.</t>
  </si>
  <si>
    <t>Pagamento referente a aquisição de 05 (cinco) cases para transporte do material da WebTv do CRA/RJ.</t>
  </si>
  <si>
    <t>Pagamento referente a aquisição de 01 (um) calibrador universal fotográfico para ser utilizado pela equipe do CRA/RJ.</t>
  </si>
  <si>
    <t>12.929.209/0001-13</t>
  </si>
  <si>
    <t xml:space="preserve">OSMAR CARLOS DO PRADO E CIA. LTDA - ME </t>
  </si>
  <si>
    <t>2014/000096</t>
  </si>
  <si>
    <t>PORTO SEGURO COMPANHIA DE SEGUROS GERAIS</t>
  </si>
  <si>
    <t>61.198.164/0001-60</t>
  </si>
  <si>
    <t>2014/000121</t>
  </si>
  <si>
    <t xml:space="preserve">EDIOURO PUBLICAÇÕES DE LAZER E CULTURA LTDA </t>
  </si>
  <si>
    <t>01.183.614/0001-19</t>
  </si>
  <si>
    <t>Pagamento referente a contratação de empresa especializada em serviço de frete para entrega do piso elevado.</t>
  </si>
  <si>
    <t>Pagamento referente a aquisição de 300 (trezentas) caixas de papelão para transporte de materiais em eventos realizados pelo CRA-RJ.</t>
  </si>
  <si>
    <t>Pagamento referente a aquisição de materiais de papelaria, para fins de reposição de estoque do almoxarifado do CRA/RJ.</t>
  </si>
  <si>
    <t>Pagamento referente a aquisição de uma guilhotina manual.</t>
  </si>
  <si>
    <t>Pagamento referente a aquisição de 01 (um) micro-ônibus para eventos do CRA-RJ.</t>
  </si>
  <si>
    <t>2014/000136</t>
  </si>
  <si>
    <t>Contratação de serviços de empresa especializada em elaboração de projeto gráfico e produção de conteúdo para revista de passatempos do tipo palavras cruzadas, caça palavras e outros, para edição de impressos sobre o CRA/RJ.</t>
  </si>
  <si>
    <t>NUFON PROMOCOES LTDA - EPP</t>
  </si>
  <si>
    <t>04.030.427/0001-93</t>
  </si>
  <si>
    <t>2014/000143</t>
  </si>
  <si>
    <t>Despesas referente a aquisição de carreta reboque para ser acoplada ao veículo Itinerante do CRA/RJ</t>
  </si>
  <si>
    <t>LEX INDUSTRIA E COMERCIO DE ACESSORIOS LTDA - ME</t>
  </si>
  <si>
    <t>13.180.813/0001-52</t>
  </si>
  <si>
    <t>2014/000147</t>
  </si>
  <si>
    <t xml:space="preserve">ADINP DISTRIBUIDORA DE DIARIOS OFICIAIS LTDA M/E - EPP </t>
  </si>
  <si>
    <t>2014/000150</t>
  </si>
  <si>
    <t>BORGES E BLOISE EVENTOS LTDA-ME</t>
  </si>
  <si>
    <t>07.955.155/0001-20</t>
  </si>
  <si>
    <t>2014/000133</t>
  </si>
  <si>
    <t>12.241.533/0001-44</t>
  </si>
  <si>
    <t xml:space="preserve">EDUARDO SILVA 40102092753 </t>
  </si>
  <si>
    <t>2014/000137</t>
  </si>
  <si>
    <t>2014/000141</t>
  </si>
  <si>
    <t>PRO-VACINA DO RIO DE JANEIRO CENTRO DE IMUNIZACOES S/C LTDA - EPP</t>
  </si>
  <si>
    <t>01.038.693/0001-74</t>
  </si>
  <si>
    <t>2014/000153</t>
  </si>
  <si>
    <t>Pagamento referente a renovação da assinatura anual do Diário do estado do Rio de Janeiro para utilização em consultas e pesquisas na abertura de processos de fiscalização de Pessoas Jurídicas ou licitações pelo período de 12 meses.</t>
  </si>
  <si>
    <t>2014/000156</t>
  </si>
  <si>
    <t>2014/000152</t>
  </si>
  <si>
    <t xml:space="preserve">J. R. B. DE ABREU SERVICOS GRAFICOS - ME </t>
  </si>
  <si>
    <t>43.283.811/0023-65</t>
  </si>
  <si>
    <t xml:space="preserve">KALUNGA COMERCIO E INDUSTRIA GRAFICA LTDA </t>
  </si>
  <si>
    <t>2014/000158</t>
  </si>
  <si>
    <t>Referente à contratação de buffet para fornecimento de coffe break durante a 3ª solenidade de entrega da Medalha Adm. Belmiro Siqueira.</t>
  </si>
  <si>
    <t>Pagamento referente a aquisição de 01 (uma) tenda para utilização em eventos do CRA/RJ.</t>
  </si>
  <si>
    <t>04.162.070/0001-05</t>
  </si>
  <si>
    <t xml:space="preserve">DORNELLAS INDUSTRIA E COMERCIO LTDA - EPP </t>
  </si>
  <si>
    <t>2014/000160</t>
  </si>
  <si>
    <t>aquisição de pedestal para Tv LCD + bandeja para DVD para ser utilizado na IV Convenção do Sistema CFA/CRAs na cidade de Foz do Iguaçu/ PR</t>
  </si>
  <si>
    <t>Pagamento referente a aquisição de 4.000 (quatro mil) canetas promocionais/ personalizadas para serem utilizadas em eventos do CRA/RJ.</t>
  </si>
  <si>
    <t>Pagamento referente a aquisição e instalação de persianas no quarto andar do prédio do CRA/RJ.</t>
  </si>
  <si>
    <t>Pagamento referente a contratação dos serviços de fotografia para "3ª solenidade da Medalha Adm. Belmiro Siqueira", dia 15/04/2014.</t>
  </si>
  <si>
    <t>Pagamento referente aos serviços de impressão de 4.000 Livretos "5S'S" para serem utilizados em eventos do CRA/RJ.</t>
  </si>
  <si>
    <t>28.947.893/0001-04</t>
  </si>
  <si>
    <t xml:space="preserve">IRMAOS SILVA HOTEIS TURISMO LTDA - EPP </t>
  </si>
  <si>
    <t>2014/000115</t>
  </si>
  <si>
    <t>2014/000151</t>
  </si>
  <si>
    <t>Referente o pagamento de hospedagem para os atores da peça "O MERCADOR DE VENEZA", do "II DEBATE CULTURAL" de Campos dos Goytacazes realizado em 09/04/2014.</t>
  </si>
  <si>
    <t>GRÊMIO ARTÍSTICO E CULTURAL EDMUNDO DE M SOARES E SILVA</t>
  </si>
  <si>
    <t>32.504.193/0001-04</t>
  </si>
  <si>
    <t>Pagamento referente a aquisição de 03 (três) kits de carregador de pilha com pilhas inclusas e 17 (dezessete) conjuntos de pilhas recarregáveis.</t>
  </si>
  <si>
    <t>Pagamento referente a contratação de arrendamento do teatro GACEMSS para apresentação do nosso VI ENCAD da Região Centro Sul-Fluminense/Volta Redonda.</t>
  </si>
  <si>
    <t>ANDERSON FERREIRA</t>
  </si>
  <si>
    <t>089.762.687-76</t>
  </si>
  <si>
    <t>2014/000155</t>
  </si>
  <si>
    <t>ASSOCIÇÃO ARTE NOVA DE ESPORTE ARTE E CULTURA</t>
  </si>
  <si>
    <t>14.560.562/0001-02</t>
  </si>
  <si>
    <t>Contratação de mestre de cerimônias para condução da 3ª solenidade da Medalha Adm. Belmiro Siqueira realizado em 15/4/2014.</t>
  </si>
  <si>
    <t>EXITTO SERVICOS E LOCACOES DE AUDIO VISUAIS LTDA - ME</t>
  </si>
  <si>
    <t>09.382.294/0001-38</t>
  </si>
  <si>
    <t>40.406.266/0001-53</t>
  </si>
  <si>
    <t>2014/000113</t>
  </si>
  <si>
    <t>GRUPISA RIO GRUPO DE PERMUTA DE INF. SAL. DO ESTADO DO RJ</t>
  </si>
  <si>
    <t>2014/000168</t>
  </si>
  <si>
    <t>ORTEGA INDUSTRIA E COMERCIO DE BOBINAS E ARTES GRAFICAS LTDA - ME</t>
  </si>
  <si>
    <t>00.507.353/0001-82</t>
  </si>
  <si>
    <t>2014/000146</t>
  </si>
  <si>
    <t>aquisição de bobinas para impressora do Relógio de Ponto Inner Rep Bio 4000 (02 impressoras), ambas situadas  no 1º andar do prédio do CRA-RJ</t>
  </si>
  <si>
    <t>Contratação dos serviços de publicação do Aviso de Licitação referente ao Pregão Presencial nº 005/2014, em anexo, em jornal de grande circulação no Estado do Rio de Janeiro  no dia 16/04/2014.</t>
  </si>
  <si>
    <t>Pagamento referente a aquisição de 70 camisas gola polo, 20 bonés e serviços de bordados para serem utilizadas pela equipe deste CRA/RJ.</t>
  </si>
  <si>
    <t>03.037.522/0003-18</t>
  </si>
  <si>
    <t xml:space="preserve">OFICINA DO CAIS LTDA - EPP </t>
  </si>
  <si>
    <t>2014/000167</t>
  </si>
  <si>
    <t>Pagamento de 50% restate referente a aquisição e colocação de porta de vidro na Casa do Administrador Região Serrana I/ Petrópolis.</t>
  </si>
  <si>
    <t>MARIO SERGIO RAMOS FERREIRA 07335925703</t>
  </si>
  <si>
    <t>15.065.632/0001-00</t>
  </si>
  <si>
    <t>2014/000174</t>
  </si>
  <si>
    <t>12.746.371/0001-04</t>
  </si>
  <si>
    <t>2014/000169</t>
  </si>
  <si>
    <t>PMI-TECNOLOGIA ELETRONICA LTDA-EPP</t>
  </si>
  <si>
    <t>Pagamento referente a contratação de profissional especializado para prestação dos serviços de manutenção e reparo no sistema de telefonia no prédio do CRA/RJ.</t>
  </si>
  <si>
    <t xml:space="preserve">ROBSON SANTOS DA SILVA </t>
  </si>
  <si>
    <t>010.949.907-79</t>
  </si>
  <si>
    <t>2014/000175</t>
  </si>
  <si>
    <t>03.621.867/0010-43</t>
  </si>
  <si>
    <t>SERVICO SOCIAL DO COMERCIO - SESC ADMINISTRACAO REGIONAL DO RJ</t>
  </si>
  <si>
    <t>2014/000177</t>
  </si>
  <si>
    <t>Referente ao pagamento de franquia do conserto do veículo Ford Focus, placa LLH 8477, de propriedade do CRA-RJ.</t>
  </si>
  <si>
    <t>2014/000176</t>
  </si>
  <si>
    <t>BCASH - INTERMEDIACAO DE NEGOCIOS LTDA</t>
  </si>
  <si>
    <t>08.965.639/0001-13</t>
  </si>
  <si>
    <t>Referente a aquisição de Aspirador Master Sux para limpeza de periféricos de informática.</t>
  </si>
  <si>
    <t>Pagamento referente a aquisição de divisórias complementares para adequação a uma alteração no layout nas salas dos servidores e WebTv, no 4º andar do prédio do CRA/RJ.</t>
  </si>
  <si>
    <t>2014/000181</t>
  </si>
  <si>
    <t>Pagamento referente ao adiantamento de 50% do valor total dos serviços de pintura do reboque do CRA-ITINERANTE.</t>
  </si>
  <si>
    <t>PLAMARC LTDA</t>
  </si>
  <si>
    <t>62.499.496/0018-95</t>
  </si>
  <si>
    <t>2014/000183</t>
  </si>
  <si>
    <t>Contratação de empresa especializada para disponibilização de três placas de sinalização, direcionando para o CRA/RJ.</t>
  </si>
  <si>
    <t>PIC INDUSTRIA E COMERCIO LTDA</t>
  </si>
  <si>
    <t>61.327.110/0005-80</t>
  </si>
  <si>
    <t>contratação de empresa especializada para implementação/manutenção de três placas de sinalização, direcionando para o CRA/RJ</t>
  </si>
  <si>
    <t>2014/000187</t>
  </si>
  <si>
    <t xml:space="preserve">Pagamento referente ao conserto do NO-BREAK pertinente aos serviços de alteração de projeto do filtro lc aplicado ao inversor de NO-BREAK com o objetivo de atenuar a distorção harmônica da tensão de saída do CRA-RJ.   </t>
  </si>
  <si>
    <t>Pagamento referente a contratação de espaço para alocação de stand do CRA-RJ no 18º CONAREM.</t>
  </si>
  <si>
    <t>Pagamento referente a 87 aplicações da vacina contra a gripe Sazonal, H1N1 e H3N2 para a imunização dos funcionários, conselheiros e prestadores de serviço do CRA/RJ.</t>
  </si>
  <si>
    <t>2014/000170</t>
  </si>
  <si>
    <t>07.688.699/0001-73</t>
  </si>
  <si>
    <t>13.553.727/0001-48</t>
  </si>
  <si>
    <t xml:space="preserve">BOLT HD COMERCIO ELETRONICO LTDA - ME </t>
  </si>
  <si>
    <t xml:space="preserve">GH TELECOM SUPPLY LTDA </t>
  </si>
  <si>
    <t>2014/000186</t>
  </si>
  <si>
    <t>60.831.344/0001-74</t>
  </si>
  <si>
    <t xml:space="preserve">TOKIO MARINE BRASIL SEGURADORA S.A. </t>
  </si>
  <si>
    <t>2014/000184</t>
  </si>
  <si>
    <t>contratação de empresa seguradora para cobertura dos bens patrimoniais móveis e imóveis do CRA-RJ</t>
  </si>
  <si>
    <t>Pagamento referente a impressão de 1.000 (um mil) livretos "A teoria X e Y" para eventos do CRA-RJ.</t>
  </si>
  <si>
    <t>Pagamento referente a aquisição de material de rede necessários para a instalação do novo Data Center do CRA-RJ.</t>
  </si>
  <si>
    <t>Locação de  01 TV de LCD 42" com pedestal e 01 notebook  para composição do stand no 18º CONAREM.</t>
  </si>
  <si>
    <t>07.412.266/0001-90</t>
  </si>
  <si>
    <t>2014/000182</t>
  </si>
  <si>
    <t>CONTELIXO COMÉRCIO DE LIXEIRAS LTDA-EPP</t>
  </si>
  <si>
    <t>Pagamento referente aos serviços de elétrica do jardim e ligações de estrutura elétrica e lógica da nova mesa de computador da plenária, no prédio do CRA-RJ.</t>
  </si>
  <si>
    <t>Pagamento referente aos 50% restantes do valor total dos serviços de pintura do reboque do CRA-ITINERANTE.</t>
  </si>
  <si>
    <t>07.857.655/0001-20</t>
  </si>
  <si>
    <t xml:space="preserve">NS TELEINFORMATICA LTDA - ME </t>
  </si>
  <si>
    <t>2014/000185</t>
  </si>
  <si>
    <t>18.975.171/0001-00</t>
  </si>
  <si>
    <t xml:space="preserve">JULIANA BORGES LADEIRA 11864226706 </t>
  </si>
  <si>
    <t>2014/000192</t>
  </si>
  <si>
    <t>contratação dos serviços de Consultoria Técnica para a elaboração do projeto básico de reforma do cenário da TV CRA/RJ</t>
  </si>
  <si>
    <t>2014/000206</t>
  </si>
  <si>
    <t>Contratação dos serviços de publicação do Aviso de Republicação da Licitação referente ao PREGÃO ELETRÔNICO SRP nº 007/2014, em anexo, em jornal de grande circulação no Estado do Rio de Janeiro.</t>
  </si>
  <si>
    <t>Pagamento referente aos serviços de publicação do Aviso de Licitação referente ao Pregão Presencial nº 007/2014.</t>
  </si>
  <si>
    <t>Pagamento referente aos serviços  de votação eletrônica interativa para o Encontro Acadêmico na UNIABEU - Campos Angra dos Reis .                                                                                                                                                                                                                                                                                                       Obs : O referido serviço não foi executado no evento para o qual foi solicitado. Logo, foi transferido para o Encontro Acadêmico na Faculdade Bethéncourt da Silva - Rio de Janeiro, em 03/06/2014.</t>
  </si>
  <si>
    <t>2014/000178</t>
  </si>
  <si>
    <t>2014/000179</t>
  </si>
  <si>
    <t>2014/000204</t>
  </si>
  <si>
    <t>aquisição de 300 (trezentas) resmas de papel tam. A4 para impressoras e copiadoras, para fins de reposição de estoque do almoxarifado do CRA-RJ</t>
  </si>
  <si>
    <t>12.159.859/0001-27</t>
  </si>
  <si>
    <t>2013/000293</t>
  </si>
  <si>
    <t>SOUZA SEVE SERVIÇOS DE ENGENHARIA ELETRICA LTDA</t>
  </si>
  <si>
    <t>Pagamento referente a aquisição de 04 (quatro) Switch de rede necessários para a instalação do novo Data Center do CRA-RJ.</t>
  </si>
  <si>
    <t>AB DE FARIAS MARCENARIA - ME</t>
  </si>
  <si>
    <t>17.402.845/0001-06</t>
  </si>
  <si>
    <t>2014/000205</t>
  </si>
  <si>
    <t xml:space="preserve">VIPSECURITY SEGURANCA ELETRONICA LTDA - ME </t>
  </si>
  <si>
    <t>07.579.023/0001-41</t>
  </si>
  <si>
    <t>2014/000203</t>
  </si>
  <si>
    <t>2014/000207</t>
  </si>
  <si>
    <t>compra de lixeiras para as novas estações de trabalho do quarto andar do prédio do CRA-RJ</t>
  </si>
  <si>
    <t xml:space="preserve">CAMISA DIMONA E MALHAS LTDA </t>
  </si>
  <si>
    <t>BMP DO BRASIL CARTÕES MAGNETICOS LTDA</t>
  </si>
  <si>
    <t>03.801.978/0001-40</t>
  </si>
  <si>
    <t>2014/000189</t>
  </si>
  <si>
    <t>GILBERTO NUNES DE MIRANDA</t>
  </si>
  <si>
    <t>819.039.957-87</t>
  </si>
  <si>
    <t>2014/000144</t>
  </si>
  <si>
    <t xml:space="preserve">OFICINA MECANICA RIO LTDA - ME </t>
  </si>
  <si>
    <t>2014/000208</t>
  </si>
  <si>
    <t>contratação de empresa especializada para o conserto do veículo Focus de propriedade do CRA-RJ</t>
  </si>
  <si>
    <t>FACHINELI COMUNICAÇÃO LTDA-ME</t>
  </si>
  <si>
    <t>08.804.362/0001-47</t>
  </si>
  <si>
    <t>Pagamento referente a colocação de vidros e insulfilm na sala dos servidores no quarto andar do prédio do CRA-RJ.</t>
  </si>
  <si>
    <t>2014/000197</t>
  </si>
  <si>
    <t>27/05/2014</t>
  </si>
  <si>
    <t>Contratação de despachante para fazer o emplacamento do reboque para a van que será acoplado no furgão CRA-ITINERANTE.</t>
  </si>
  <si>
    <t>23/06/2014</t>
  </si>
  <si>
    <t>11.779.156/0003-09</t>
  </si>
  <si>
    <t>NUMERO UM MARKETING LTDA - EPP</t>
  </si>
  <si>
    <t>contratação de empresa especializada para prestação dos serviços de telemarketing</t>
  </si>
  <si>
    <t>DELL COMPUTADORES DO BRASIL LTDA</t>
  </si>
  <si>
    <t>72.381.189/0001-10</t>
  </si>
  <si>
    <t>Pagamento referente a aquisição de microcomputador para a Casa do Administrador de Niterói.</t>
  </si>
  <si>
    <t>Pagamento referente a aquisição de microcomputador para a Casa do Administrador de Campos.</t>
  </si>
  <si>
    <t>Pagamento referente a veiculação de inserção de VT de 30" em TV aberta, com cobertura no Estado do Rio e Interior.</t>
  </si>
  <si>
    <t>Pagamento referente aos serviços de instalações e mudanças de ramais para o quarto andar do prédio do CRA-RJ.</t>
  </si>
  <si>
    <t>RN2 IMPRESSÃO PARA PUBLICIDADE LTDA-ME</t>
  </si>
  <si>
    <t>10.333.077/0001-37</t>
  </si>
  <si>
    <t>2014/000216</t>
  </si>
  <si>
    <t>2014/000225</t>
  </si>
  <si>
    <t xml:space="preserve">MEGA PAPEL 2014 COM D P M I  SERV LTDA  </t>
  </si>
  <si>
    <t>2014/000224</t>
  </si>
  <si>
    <t>NOVA PONTOCOM COMERCIO ELETRONICO S.A</t>
  </si>
  <si>
    <t>09.358.108/0001-25</t>
  </si>
  <si>
    <t>Referente aquisição de suprimentos para Máquina de Café Espresso da Presidência.</t>
  </si>
  <si>
    <t>SOTACOGRAFOS CONSERTOS E MANUTENÇÃO LTDA-ME</t>
  </si>
  <si>
    <t>02.176.440/0001-20</t>
  </si>
  <si>
    <t>2014/000219</t>
  </si>
  <si>
    <t>2014/000227</t>
  </si>
  <si>
    <t>2014/000218/220</t>
  </si>
  <si>
    <t xml:space="preserve">Referente a contratação dos serviços de publicação do Edital de abertura das eleições CRA-RJ 2014 e do Aviso de Retificação do Edital de abertura das eleições CRA-RJ 2014, em anexo, em jornal de grande circulação no Estado do Rio de Janeiro </t>
  </si>
  <si>
    <t>Adesivação na sala dos servidores no prédio do CRA/RJ.</t>
  </si>
  <si>
    <t>2014/000226</t>
  </si>
  <si>
    <t xml:space="preserve">UNIVERSO EVENTOS PRODUÇÕES ARTISTICAS E CULTURAIS LTDA                                                </t>
  </si>
  <si>
    <t>13.876.637/0001-98</t>
  </si>
  <si>
    <t>2014/000230</t>
  </si>
  <si>
    <t>Aquisição de Notebook para o uso da equipe de comunicação e TV deste CRA-RJ, com objetivo da exibição constante e ininterrupta da WebTV CRA-RJ em dispositivos móveis.</t>
  </si>
  <si>
    <t xml:space="preserve"> Aquisição de 3.000 cartões PVC - Modelo Carteira de CRA - Estudante e 3. 000 cartões - Modelo carteira CRA Profissional, para fins de reposição de estoque do almoxarifado do CRA-RJ.</t>
  </si>
  <si>
    <t>2014/000190</t>
  </si>
  <si>
    <t>BRASIL VEÍCULOS COMPANHIA DE SEGUROS</t>
  </si>
  <si>
    <t>01.356.570/0001-81</t>
  </si>
  <si>
    <t>2014/000202</t>
  </si>
  <si>
    <t>COMPANHIA MINEIRA DE INFORMATICA LTDA - ME</t>
  </si>
  <si>
    <t>04.293.351/0001-99</t>
  </si>
  <si>
    <t>2014/000223</t>
  </si>
  <si>
    <t>Aquisição de Licenças do Windows Server 2012 R2 Standard e Licenças de Acesso para Cliente (CALs).</t>
  </si>
  <si>
    <t>Compra de  60 ( sessenta ) cartuchos para impressoras,  para utilização do CRA/RJ.</t>
  </si>
  <si>
    <t>13.145.787/0001-21</t>
  </si>
  <si>
    <t>2014/000228</t>
  </si>
  <si>
    <t>COPA X INFO INFORMATICA LTDA - EPP</t>
  </si>
  <si>
    <t>07.228.550/0001-01</t>
  </si>
  <si>
    <t xml:space="preserve">MUNDIVOX TELECOMUNICACOES LTDA </t>
  </si>
  <si>
    <t>2014/000242</t>
  </si>
  <si>
    <t>12.018.207/0001-72</t>
  </si>
  <si>
    <t xml:space="preserve">FRUTMEL ALIMENTOS PERSONALIZADOS LTDA - ME </t>
  </si>
  <si>
    <t>2014/000241</t>
  </si>
  <si>
    <t>seguro do veículo Nissan Grand Livina do CRA/RJ</t>
  </si>
  <si>
    <t>Pagamento referente aos serviços de publicação do Aviso de Licitação referente ao Pregão Eletrônico SRP nº 010/2014, em anexo, em jornal de grande circulação no Estado do Rio de Janeiro.</t>
  </si>
  <si>
    <t>Referente à aquisição e instalação de um Kit de fechadura biométrica Inox no quarto andar do prédio do CRA-RJ.</t>
  </si>
  <si>
    <t>2014/000244</t>
  </si>
  <si>
    <t>contratação dos serviços de publicação do Aviso de Licitação referente ao Pregão Eletrônico SRP nº 011/2014, em anexo, em jornal de grande circulação no Estado do Rio de Janeiro</t>
  </si>
  <si>
    <t>Serviço de dedetização na casa da vila ao lado, de propriedade do CRA-RJ.</t>
  </si>
  <si>
    <t>Pagamento referente aos serviços de Consultoria Técnica para a elaboração do projeto básico de reforma do cenário do estúdio da TV CRA-RJ.</t>
  </si>
  <si>
    <t>Aquisição de 1.000 (um mil) estojos de DVD e 500 (quinhentos) estojos de CD para transporte e armazenamento de imagens e trabalhos realizados pela Webtv do CRA/RJ.</t>
  </si>
  <si>
    <t xml:space="preserve">OFICINA MECÂNICA RIO LTDA - ME </t>
  </si>
  <si>
    <t>Serviços de telefonia - Reinstalação do atendimento digital, da espera telefônica e programação do PABX.</t>
  </si>
  <si>
    <t>Emissão de cheque calção para o SESC Rio visando o pagamento de possíveis avarias, danos ou multas que vierem a ser causados no I DEBATE CULTURAL DE SÃO GONÇALO, dia 28/05/2014.</t>
  </si>
  <si>
    <t>Contratação de profissional especializado nos serviços de Consultoria Técnica.</t>
  </si>
  <si>
    <t>Aquisição de 15.000 (quinze mil) balas promocionais personalizadas para utilização em eventos do CRA-RJ.</t>
  </si>
  <si>
    <t>Aquisição de 31 aparelhos telefônicos em alguns ramais instalados no prédio do CRA-RJ.</t>
  </si>
  <si>
    <t>Pagamento referente a aquisição de 01 (um) rack para servidores e demais equipamentos necessários à instalação do novo Data Center mdo CRA/RJ.</t>
  </si>
  <si>
    <t>Pagamento referente a aquisição de 01 (uma) gaveta TFT deslizante com monitor de LCD para visualização das informações dos servidores CRA/RJ.</t>
  </si>
  <si>
    <t>25/72014</t>
  </si>
  <si>
    <t>2014/000249</t>
  </si>
  <si>
    <t>00.673.404/0001-46</t>
  </si>
  <si>
    <t>2014/000252</t>
  </si>
  <si>
    <t>Referente a prestação dos serviços de pintura do para-choque do veículo Focus prata.</t>
  </si>
  <si>
    <t xml:space="preserve">G A REINOSO SERVIÇOS DE INFORMÁTICA - ME                                                          </t>
  </si>
  <si>
    <t>11.308.736/0001-48</t>
  </si>
  <si>
    <t xml:space="preserve">LOCALMIDIA SOLUCOES WEB LTDA - ME </t>
  </si>
  <si>
    <t>2014/000255</t>
  </si>
  <si>
    <t>Contratação de empresa especializada para a prestação dos serviços de Streaming de Web Radio, com suporte aos aplicativos móbile existente no mercado e painel de medição de audiência em tempo real, incluindo player personalizável para inserção no novo site da Web Radio do CRA/RJ.</t>
  </si>
  <si>
    <t>40.440.711/0001-00</t>
  </si>
  <si>
    <t xml:space="preserve">TIO SAM ESPORTE CLUBE </t>
  </si>
  <si>
    <t>2014/000229</t>
  </si>
  <si>
    <t>M.MACRI BUFFET E CERIMONIAL LTDA - ME</t>
  </si>
  <si>
    <t>07.773.829/0001-76</t>
  </si>
  <si>
    <t>12.234.131/0001-12</t>
  </si>
  <si>
    <t xml:space="preserve">AMANDA VALDEMARCA DE ASSIS - ME </t>
  </si>
  <si>
    <t>2014/000253</t>
  </si>
  <si>
    <t>68.674.308/0001-56</t>
  </si>
  <si>
    <t>RECOSERV SERVIÇOS E COMERCIO LTDA - ME</t>
  </si>
  <si>
    <t>Contratação de empresa especializada para a prestação dos serviços de pintura no 5º andar do prédio sede do CRA/RJ</t>
  </si>
  <si>
    <t>Pagamento referente ao fornecimento e instalação de um suporte , e a adaptação do gerador no reboque que será acoplado no furgão CRA-ITINERANTE.</t>
  </si>
  <si>
    <t xml:space="preserve">PORTO SEGURO COMPANHIA DE SEGUROS GERAIS </t>
  </si>
  <si>
    <t>2014/000233</t>
  </si>
  <si>
    <t>contratação de Empresa Seguradora para cobertura do veículo Siena de propriedade do CRA-RJ</t>
  </si>
  <si>
    <t>03.348.929/0001-02</t>
  </si>
  <si>
    <t xml:space="preserve">VIRTOS INFORMATICA LTDA - EPP </t>
  </si>
  <si>
    <t>2014/000258</t>
  </si>
  <si>
    <t>HOUSE BOR ARTEFATOS DE BORRACHA LTDA - EPP</t>
  </si>
  <si>
    <t>33.126.715/0001-44</t>
  </si>
  <si>
    <t>2014/000264</t>
  </si>
  <si>
    <t>Pagamento referente a aquisição de 28 ( vinte e oito ) suportes para monitor do tipo LCD.</t>
  </si>
  <si>
    <t>30.546.121/0001-02</t>
  </si>
  <si>
    <t xml:space="preserve">HOTEL DOMINGUEZ PLAZA LTDA - EPP </t>
  </si>
  <si>
    <t>2014/000261</t>
  </si>
  <si>
    <t>hospedagem dos atores da peça " O Mercador de Veneza",  do II Debate Cultural de Nova Friburgo</t>
  </si>
  <si>
    <t>Aquisição de 7 qtd de troféus em fundição de alumínio e 8 qtd de troféus com acrílico e fundição de alumínio,  para premiação de honrarias para o prêmio Gilda Nunes e o prêmio Destaque em Administração.</t>
  </si>
  <si>
    <t>Pagamento de 50%  do valor total dos serviços de confecção e montagem da cenografia artística do estúdio da TV CRA-RJ.</t>
  </si>
  <si>
    <t>Pagamento referente a mudança do link de 30Mbps de internet presente no 5º andar para o 4º andar do prédio sede do CRA-RJ.</t>
  </si>
  <si>
    <t>Pagamento referente a aquisição de 10 (dez) cabos de energia APC 10A, 110V -230V01 para serem ligados aos servidores e switches CRA-RJ.</t>
  </si>
  <si>
    <t>Pagamento referente a aquisição de 01 (um) régua tomada PDU P/ Rack 220V vertical para ser utilizada na instalação do novo Data Center mdo CRA/RJ.</t>
  </si>
  <si>
    <t xml:space="preserve">Pagamento referente a aquisição de 77 camisas + serviços de bordados para serem utilizadas pela equipe do CRA-RJ nos mais diversos eventos realizados pelo Conselho. </t>
  </si>
  <si>
    <t>Pagamento referente ao licenciamento do software S.O.S Backup Database 6.6 Nível 1 (Upgrade), válido até 31/08/2017.</t>
  </si>
  <si>
    <t>2014/000212</t>
  </si>
  <si>
    <t>35.764.497/0001-07</t>
  </si>
  <si>
    <t>2014/000269</t>
  </si>
  <si>
    <t xml:space="preserve">DOCES E ROÇA COMESTÍVEIS LTDA </t>
  </si>
  <si>
    <t>2014/000256</t>
  </si>
  <si>
    <t>29.548.864/0001-24</t>
  </si>
  <si>
    <t>2014/000274</t>
  </si>
  <si>
    <t xml:space="preserve">M E T MAYERHOFER E TOLEDO ARQUIT. PLANEJ. E CONSULT. LTDA - EPP </t>
  </si>
  <si>
    <t>Aquisição de 200 unidades de cordão para terminais de voto (keypads) a fim de atender nas demandas do CRA-RJ.</t>
  </si>
  <si>
    <t>M.I. REVESTIMENTOS LTDA</t>
  </si>
  <si>
    <t>07.438.176/0001-79</t>
  </si>
  <si>
    <t xml:space="preserve">A.V. BRAZIL PRODUCAO AUDIVISUAL LTDA. - ME </t>
  </si>
  <si>
    <t>2014/000266</t>
  </si>
  <si>
    <t>Contratação de empresa especializada para locação de equipamentos de audiovisual para a realização da 7ª reunião da Diretoria Executiva e da 3ª Assembleia de Presidentes do Sistema CFA/ CRAs.</t>
  </si>
  <si>
    <t>10.348.318/0003-83</t>
  </si>
  <si>
    <t xml:space="preserve">WINDSOR ADMINISTRACAO DE HOTEIS E SERVICOS LTDA </t>
  </si>
  <si>
    <t>2014/000097</t>
  </si>
  <si>
    <t>2014/000272</t>
  </si>
  <si>
    <t>Pagamento referente a aquisição de 04 (quatro) cones de borracha 75cm refletivo e 10 (dez) cadeados de 25mm para utilização no reboque do CRA-Itinerante de propriedade do CRA-RJ.</t>
  </si>
  <si>
    <t>Pagamento referente a aquisição de piso de madeira para o 5º andar do prédio do CRA/RJ.</t>
  </si>
  <si>
    <t>61.502.324/0005-46</t>
  </si>
  <si>
    <t xml:space="preserve">REFRIGELO CLIMATIZACAO DE AMBIENTES LTDA </t>
  </si>
  <si>
    <t>2014/000278</t>
  </si>
  <si>
    <t>Contratação de empresa especializada para prestação dos serviços de veiculação de uma inserção de VT de 30" em TV aberta, com cobertura no Estado do Rio e Interior.</t>
  </si>
  <si>
    <t>Pagamento referente a locação de espaço (auditório + equipamentos) para realização do VI ENCAD de Niterói, dia 24/09/2014.</t>
  </si>
  <si>
    <t>Pagamento referente  aos serviços de Coffee Break, kit sonorização e operador para o VI ENCAD de Niterói, dia 24/09/2014.</t>
  </si>
  <si>
    <t>Pagamento referente a aquisição de 03 (três) aparelhos de ar condicionado split de 18.000 BTUs para serem instalados no 5º andar do prédio do CRA-RJ.</t>
  </si>
  <si>
    <t>Pagamento referente a prestação dos serviços de adequação elétrica e civil, visando a implantação de escritório na casa da vila de propriedade do CRA/RJ.</t>
  </si>
  <si>
    <t xml:space="preserve">Aquisição de divisórias, portas e persianas para o 5º andar do predio da sede do CRA/RJ </t>
  </si>
  <si>
    <t>60.722.311/0001-96</t>
  </si>
  <si>
    <t>TECNOGERAL COMERCIO E REPRESENTAÇÕES DE MOVEIS LTDA</t>
  </si>
  <si>
    <t>49.058.654/0001-65</t>
  </si>
  <si>
    <t>FLEXFORM INDUSTRIA METALURGICA LIMITADA</t>
  </si>
  <si>
    <t>aquisição de 13 cadeiras fixas interlocutor do tipo "A" para o 5º andar do prédio da sede do CRA/RJ</t>
  </si>
  <si>
    <t>17.252.868/0001-81</t>
  </si>
  <si>
    <t xml:space="preserve">RODRIGO DE SOUZA OLIVEIRA 05892118703 </t>
  </si>
  <si>
    <t>2014/000284</t>
  </si>
  <si>
    <t>2014/000286</t>
  </si>
  <si>
    <t>OFICINA MECÂNICA RIO LTDA - ME</t>
  </si>
  <si>
    <t>2014/000292</t>
  </si>
  <si>
    <t xml:space="preserve">NUFON PROMOCOES LTDA - EPP </t>
  </si>
  <si>
    <t>2014/000290</t>
  </si>
  <si>
    <t>CAIXA ECONÔMICA FEDERAL</t>
  </si>
  <si>
    <t>Pagamento referente a avaliação pela CEF do Imóvel vizinho ao CRA/RJ, situado na rua Professor Gabizo, nº 195, Tijuca, RJ, que uma vez adquirido será destinado a ampliação da sede administrativa, com a instalação da Universidade Corporativa Gilda Nunes.</t>
  </si>
  <si>
    <t>Pagamento referente ao conserto do veículo focus de propriedade do CRA-RJ.</t>
  </si>
  <si>
    <t>FEDERAÇÃO DAS EMPRESAS DE TRANSPORTE DO RJ</t>
  </si>
  <si>
    <t>2014/000012</t>
  </si>
  <si>
    <t>33.747.288/0002-00</t>
  </si>
  <si>
    <t>Pagamento referente ao cancelamento dos cartões Riocard inativos que pertenciam aos estagiários e funcionários desligados do CRA-RJ.</t>
  </si>
  <si>
    <t>Assinatura para acesso do site Wooki para visualizar informações de endereços, CNPJ e natureza jurídica das empresas do Rio de Janeiro para abertura de processos de fiscalização.</t>
  </si>
  <si>
    <t>03.248.270/0001-04</t>
  </si>
  <si>
    <t>COMPUTER  ID- SOLUÇÕES EM INFORMÁTICA LTDA</t>
  </si>
  <si>
    <t>Contratação de serviço de buffet para fornecimento de coffee break durante o 25º EPROCAD, que foi realizado no dia 27 de agosto no auditório do CRA-RJ.</t>
  </si>
  <si>
    <t>Contratação de empresa seguradora, para cobertura do micro-ônibus de propriedade do CRA-RJ.</t>
  </si>
  <si>
    <t>66.110.404/0003-48</t>
  </si>
  <si>
    <t>2014/000293</t>
  </si>
  <si>
    <t>2014/000257</t>
  </si>
  <si>
    <t>2014/000294</t>
  </si>
  <si>
    <t>2014/000306</t>
  </si>
  <si>
    <t>Pagamento referente aos serviços de elétrica e hidráulica no prédio do CRA-RJ.</t>
  </si>
  <si>
    <t>GLOBAL AR COMÉRCIO DE REFRIGERAÇÃO LTDA</t>
  </si>
  <si>
    <t>2014/000263</t>
  </si>
  <si>
    <t>12.055.254/0001-96</t>
  </si>
  <si>
    <t>DANIEL CARNEIRO DO NASCIMENTO 10601911725</t>
  </si>
  <si>
    <t xml:space="preserve">Referente ao evento CRA-RJ Reunião da Diretoria Executiva e 3º Assembléia de Presidentes de Sistema CFA/CRAs, realizado no período 20/8/2014 à 22 /8/2014 . Os serviços demandados foram: Banquetes bebidas não alcoolicas ; Aluguel de salão manual e Material de apoio ext.  </t>
  </si>
  <si>
    <t xml:space="preserve">GIOVANA SILVA DOS SANTOS </t>
  </si>
  <si>
    <t>019.694.517-85</t>
  </si>
  <si>
    <t>2014/000304</t>
  </si>
  <si>
    <t>NOVE ORGANIZACAO DE EVENTOS LTDA</t>
  </si>
  <si>
    <t>06.309.379/0001-00</t>
  </si>
  <si>
    <t>2014/000132</t>
  </si>
  <si>
    <t>2014/000296</t>
  </si>
  <si>
    <t>2014/000302</t>
  </si>
  <si>
    <t>Pagamento referente aos serviços de limpeza prestados na Casa do Administrador de Teresópolis.</t>
  </si>
  <si>
    <t xml:space="preserve">MIX MULTIMIDIA EVENTOS E LOCAÇÕES LTDA-ME </t>
  </si>
  <si>
    <t>04.039.839/0001-94</t>
  </si>
  <si>
    <t>2014/000295</t>
  </si>
  <si>
    <t>09.382.294/0001-94</t>
  </si>
  <si>
    <t>2014/000303</t>
  </si>
  <si>
    <t>2014/000285</t>
  </si>
  <si>
    <t>Contratação de provedor de hospedagem para o site  plataforma Windows, visando obter serviços satisfatórios de acessibilidade ao site do CRA-RJ.</t>
  </si>
  <si>
    <t>2014/000283 e 2014/000291</t>
  </si>
  <si>
    <t>Pagamento referente aos serviços da publicação do Aviso de Registro de Chapas - Eleições 2014 e da publicação do Aviso de Licitação do Pregão Eletrônico SRP nº 013/2014,  em anexo, em jornal de grande circulação no Estado do Rio de Janeiro.</t>
  </si>
  <si>
    <t>25/08/2014 e 28/08/2014</t>
  </si>
  <si>
    <t>Pagamento referente aos serviços de fotografia para o VIII ENCAD, realizado no dia 9/09/2014.</t>
  </si>
  <si>
    <t>Pagamento referente a locação de espaço para a realização do VIII ENCAD, realizado dia 09/09/2014.</t>
  </si>
  <si>
    <t>Pagamento referente a contratação de mestre de cerimônias para condução da programação do VIII ENCAD.</t>
  </si>
  <si>
    <t xml:space="preserve">CAVASSANA E CAVASSANA IMPORTAÇÕES LTDA - ME </t>
  </si>
  <si>
    <t>13.859.226/0001-94</t>
  </si>
  <si>
    <t>2014/000288</t>
  </si>
  <si>
    <t>JULIANNA SANTOLIN DE AGUIAR MAGDALENO</t>
  </si>
  <si>
    <t>101.488.147-19</t>
  </si>
  <si>
    <t>2014/000131</t>
  </si>
  <si>
    <t>016.854.408-35</t>
  </si>
  <si>
    <t>SILVIA CECÍLIA CAMPOS LOURENÇO</t>
  </si>
  <si>
    <t>JAQUELINE GONÇALVES COSTA SANCHO</t>
  </si>
  <si>
    <t>877.609.167-87</t>
  </si>
  <si>
    <t>ALEXANDRE JAIRO DE CASTRO COSTA</t>
  </si>
  <si>
    <t>039.331.527-47</t>
  </si>
  <si>
    <t>ASSOCIAÇÃO ARTE NOVA DE ESPORTE ARTE E CULTURA</t>
  </si>
  <si>
    <t>Contratação da empresa especilalizada em link de internet dedicado para a realização da transmissão simultânea de palestras do VIII ENCAD.</t>
  </si>
  <si>
    <t xml:space="preserve"> Aquisição de 7 qtd de troféus em fundição de alumínio e 8 qtd de troféus com acrílico e fundição de alumínio,  para premiação de honrarias para o prêmio Gilda Nunes e o prêmio Destaque em Administração.</t>
  </si>
  <si>
    <t>Pagamento dos 50% restantes do valor total do proposta referente a vistoria do prédio do CRA/RJ.</t>
  </si>
  <si>
    <t>Pagamento referente a premiação do 1º lugar na categoria profissional de RH da 2ª Mostra Científica de Administração do CRA-RJ.</t>
  </si>
  <si>
    <t>Pagamento referente a premiação à Autora do 2º lugar na categoria profissional de RH da 2ª Mostra Científica de Administração do CRA-RJ</t>
  </si>
  <si>
    <t>Pagamento referente a premiação à Coautora do 2º lugar na categoria profissional de RH da 2ª Mostra Científica de Administração do CRA-RJ</t>
  </si>
  <si>
    <t>Pagamento referente a premiação do 1º lugar na categoria profissional de Logística da 2ª Mostra Científica de Administração do CRA-RJ.</t>
  </si>
  <si>
    <t>Aquisição de 1 monitor de vídeo para TV CRA-RJ. O monitor servirá para o novo Estúdio da TV CRA-RJ.</t>
  </si>
  <si>
    <t>28.851.954/0001-27</t>
  </si>
  <si>
    <t xml:space="preserve">MALIBU PALACE HOTEL S A </t>
  </si>
  <si>
    <t>2014/000300</t>
  </si>
  <si>
    <t>locação de equipamentos de audiovisual para o VIII ENCAD, realizado no dia 09 de setembro de 2014 no CRA-RJ.</t>
  </si>
  <si>
    <t>2014/000307</t>
  </si>
  <si>
    <t>Locação de mobiliário para o VIII ENCAD - Encontro de Administradores, realizado no dia 09 de setembro de 2014.</t>
  </si>
  <si>
    <t>ESMARTEC COMÉRCIO DE EQUIPAMENTOS DE TELECOMUNICAÇÕES LTDA-ME</t>
  </si>
  <si>
    <t>08.903.313/0001-61</t>
  </si>
  <si>
    <t>2014/000309</t>
  </si>
  <si>
    <t>Aquisição de 04 (quatro) aparelhos de ar condicionado tipo (Split), modelo high wall, sendo 02 ( dois ) com capacidade de 18.000 BTUs, e outros 02 ( dois ) com capacidade de 9.000 BTUs,  para instalação no quinto andar do prédio do CRA-RJ.</t>
  </si>
  <si>
    <t>13.481.309/0195-35</t>
  </si>
  <si>
    <t>2014/000273</t>
  </si>
  <si>
    <t>RN COMÉRCIO VAREJISTA S.A</t>
  </si>
  <si>
    <t>2014/000310</t>
  </si>
  <si>
    <t>Aquisição de 20 ( vinte ) teclados ABNT2 Preto e 10 ( dez ) Kit de teclado e mouse a fim de atender as demandas do CRA/RJ.</t>
  </si>
  <si>
    <t>Pagamento referente a aquisição de bateria e carregador de bateria para o Notebook da marca Lenovo, patrimônio nº 2.228.</t>
  </si>
  <si>
    <t>Pagamento referente a aquisição de 2.000 unidades de PINs metálico promocionais/ personalizados para utilização em eventos do CRA-RJ.</t>
  </si>
  <si>
    <t>2014/000315</t>
  </si>
  <si>
    <t>Pagamento referente a aquisição de etiquetas ink-jetlaser Carta, tamanho 50,8x101,6, referência 6183 - Pimaco, para serem utilizadas pelo setor de Fiscalização do CRA-RJ.</t>
  </si>
  <si>
    <t xml:space="preserve">RIO ÔNIBUS COMÉRCIO DE VEÍCULOS LTDA - EPP </t>
  </si>
  <si>
    <t>16.950.711/0001-67</t>
  </si>
  <si>
    <t>2014/000314</t>
  </si>
  <si>
    <t xml:space="preserve">Contratação da empresa especializada para o fornecimento do coffe break e aluguel de equipamentos de informática, para atender o VI ENCAD do Interior da Região Serrana II/Teresópolis, realizado no dia 4/9/2014. </t>
  </si>
  <si>
    <t>pagamento referente a aquisição de escada de alumínio multifuncional, para ser usada na manutenção predial do CRA-RJ</t>
  </si>
  <si>
    <t>Pagamento referente aos serviços de publicação do Aviso de Licitação referente ao Pregão Eletrônico SRP nº 014/2014, em anexo, em jornal de grande circulação no Estado do Rio de Janeiro.</t>
  </si>
  <si>
    <t>Pagamento referente a compra de uma lente/ espelho retrovisor para o ônibus de propriedade do CRA-RJ.</t>
  </si>
  <si>
    <t>10.767.763/0001-16</t>
  </si>
  <si>
    <t xml:space="preserve">GED EVENTOS E LOCADORA DE AUTOMOVEIS LTDA - ME </t>
  </si>
  <si>
    <t xml:space="preserve">PIC INDUSTRIA E COMERCIO LTDA </t>
  </si>
  <si>
    <t>2014/000325</t>
  </si>
  <si>
    <t>contratação de empresa especializada para locação de três placas de sinalização, direcionando para o CRA/RJ</t>
  </si>
  <si>
    <t>2014/000318</t>
  </si>
  <si>
    <t xml:space="preserve">BORGES &amp; BLOISE EVENTOS LTDA - ME </t>
  </si>
  <si>
    <t>2014/000317</t>
  </si>
  <si>
    <t>42.422.212/0001-07</t>
  </si>
  <si>
    <t xml:space="preserve">FEDERACAO DAS INDUSTRIAS DO ESTADO DO RIO DE JANEIRO </t>
  </si>
  <si>
    <t>2014/000196</t>
  </si>
  <si>
    <t xml:space="preserve">EXITTO SERVICOS E LOCACOES DE AUDIO VISUAIS LTDA - ME </t>
  </si>
  <si>
    <t>2014/000320</t>
  </si>
  <si>
    <t xml:space="preserve">MADE4YOU INFORMATICA EIRELI - EPP </t>
  </si>
  <si>
    <t>2014/000279</t>
  </si>
  <si>
    <t>2014/000319</t>
  </si>
  <si>
    <t>Pagamento referente a aquisição de uma Interface Naccell MCI GSM,  para a central telefônica da sede do CRA-RJ.</t>
  </si>
  <si>
    <t>Pagamento dos 50% restante  do valor total dos serviços de confecção e montagem da cenografia artística do estúdio da TV CRA-RJ.</t>
  </si>
  <si>
    <t>Referente a aquisição de copos descartáveis para água e café, para reposição de estoque do Almoxarifado do CRA/RJ.</t>
  </si>
  <si>
    <t>2014/000322</t>
  </si>
  <si>
    <t>33.104.423/0001-00</t>
  </si>
  <si>
    <t>2014/000329</t>
  </si>
  <si>
    <t>CONSERVADORA LUSO BRASILEIRA S/A COMERCIO E CONSTRUÇÕES</t>
  </si>
  <si>
    <t>CLEAN BRASIL CONTROLE AMBIENTAL DE PRAGAS - ME</t>
  </si>
  <si>
    <t>2014/000324</t>
  </si>
  <si>
    <t>Pagamento referente a contratação de mestre de cerimônias para condução do Seminário de Responsabilidade Técnica, realizado no Centro de Convenções FIRJAN, no dia 30/09/2014.</t>
  </si>
  <si>
    <t>Pagamento referente a contratação de buffet para fornecimento de coffee break durante o Seminário de Responsabilidade Técnica, realizado no Centro de Convenções FIRJAN, no dia 30/09/2014.</t>
  </si>
  <si>
    <t>Pagamento referente a aquisição de 20 (vinte) mouses optico USB 200 JUD-00001 Microsoft.</t>
  </si>
  <si>
    <t>Referente a contratação de empresa especializada no serviço de translado dos Conselheiros para os locais da realização da 3ª Assembleia de Presidentes do Sistema CFA/ CRAs e da 3ª Reunião da DIREX do CFA.</t>
  </si>
  <si>
    <t xml:space="preserve"> Pagamento referente aos serviços de limpeza da Casa do Administrador de Teresópolis.</t>
  </si>
  <si>
    <t>Pagamento referente ao serviço fotográfico prestado ao Seminário de Responsabilidade Técnica, dia 30/09/2014.</t>
  </si>
  <si>
    <t>Pagamento referente a aquisição de 5 leitores biométricos para o sistema de auto atendimento no CRA/RJ, CRA/ Itinerante e Casas do Administrador do Interior.</t>
  </si>
  <si>
    <t>01.212.467/0001-68</t>
  </si>
  <si>
    <t xml:space="preserve">OPINION COM E SERV ELETRO ELET E INFORMATICA LTDA - EPP </t>
  </si>
  <si>
    <t>2014/000298</t>
  </si>
  <si>
    <t>00.776.574/0001-56</t>
  </si>
  <si>
    <t xml:space="preserve">B2W COMPANHIA DIGITAL </t>
  </si>
  <si>
    <t>2014/000330</t>
  </si>
  <si>
    <t>Aquisição de 01 (um) frigobar para utilização no andar térreo do prédio sede do CRA/RJ</t>
  </si>
  <si>
    <t>Contratação de empresa especializada para o fornecimento de link de internet dedicado para a realização da transmissão simultânea do Seminário de Responsabilidade Técnica que foi realizado no Centro de Convenções da FIRJAN em 30/9/2014.</t>
  </si>
  <si>
    <t>Aquisição de 1.000 cartões PVC - Modelo Carteira CRA Tecnologo, para fins de reposição de estoque do almoxarifado do CRA-RJ.</t>
  </si>
  <si>
    <t>Pagamento referente aos serviços de publicação do Aviso de Retificação de Edital referente ao Pregão Eletrônico SRP nº 013/2014, em anexo, em jornal de grande circulação no Estado do Rio de Janeiro.</t>
  </si>
  <si>
    <t>INNOVATION TECHNOLOGY LTDA-ME</t>
  </si>
  <si>
    <t>18.406.746/0001-65</t>
  </si>
  <si>
    <t>2014/000217</t>
  </si>
  <si>
    <t>Referente a primeira etapa  de vacinação para aplicação de 21 ( vinte e uma ) doses da vacina contra a Pneumonia para dos funcionários do CRA-RJ.</t>
  </si>
  <si>
    <t>Contratação de empresa especializada nos serviços de limpeza para o Seminario de Responsabilidade Técnica, que foi realizado no dia 30/9/2014.</t>
  </si>
  <si>
    <t>Contratação de empresa especializada para prestação de serviços de dedetização no térreo e sétimo andar do prédio do CRA-RJ.</t>
  </si>
  <si>
    <t>01.109.184/0001-95</t>
  </si>
  <si>
    <t xml:space="preserve">UNIVERSO ONLINE S/A </t>
  </si>
  <si>
    <t>Contratação de empresa especializada em serviços comuns de engenharia para impermeabilização de laje e pisos através da aplicação de manta asfáltica flexível aluminizada sobreposta por procedimento térmico, contemplando revisão do sistema de drenagem de águas pluviais na laje do oitavo andar do prédio CRA-RJ, que vem ocasionando infiltrações no teto do sétimo andar, principalmente na sala da Presidência.</t>
  </si>
  <si>
    <t>Pagamento referente a locação de espaço para realização do Seminário de Responsabilidade Técnica e Solenidade de entrega da Medalha Adm. Belmiro Siqueira, dia 30/09/2014.</t>
  </si>
  <si>
    <t>Pagamento referente a locação de equipamentos áudio visuais para o Seminário de Responsabilidade Técnica, dia 30/09/2014.</t>
  </si>
  <si>
    <t>2014/000327</t>
  </si>
  <si>
    <t>07.797.967/0001-95</t>
  </si>
  <si>
    <t xml:space="preserve">NP CAPACITACAO E SOLUCOES TECNOLOGICAS LTDA </t>
  </si>
  <si>
    <t>2014/000339</t>
  </si>
  <si>
    <t>2014/000342</t>
  </si>
  <si>
    <t>05.918.500/0001-20</t>
  </si>
  <si>
    <t xml:space="preserve">ALVOLASER SERVICOS DE IMPRESSAO LIMITADA - EPP </t>
  </si>
  <si>
    <t>2014/000333</t>
  </si>
  <si>
    <t>2014/000334</t>
  </si>
  <si>
    <t>Locação de mobiliário para o Seminário de Responsabilidade Técnica, que foi realizado no Centro de convenções da Firjan, no dia 30 de setembro de 2014.</t>
  </si>
  <si>
    <t>NUCLEO DE INFORMAÇÃO E COORDENAÇÃO DO PONTO BR - NIC. BR</t>
  </si>
  <si>
    <t>05.506.560/0001-36</t>
  </si>
  <si>
    <t>2014/000343</t>
  </si>
  <si>
    <t>2014/000344</t>
  </si>
  <si>
    <t>Pagamento referente ao cadastramento de 05 (cinco) novos registros de domínio para UCADM, devido ao fato de se ter realizado alteração na nomenclatura da mesma.</t>
  </si>
  <si>
    <t>2014/000316</t>
  </si>
  <si>
    <t>Pagamento referente a avaliação do imóvel situado à rua Professor Gabizo, 195 - Tijuca/ RJ, realizada por empresa especializada nos serviços de engenharia contratada pela CEF, para possível aquisição do mesmo, visando a ampliação da sede administrativa, com a instalação da Universidade Corporativa Gilda Nunes.</t>
  </si>
  <si>
    <t>INFOGLOBO COMUNICACAO E PARTICIPACOES S.A.</t>
  </si>
  <si>
    <t>60.452.752/0001-15</t>
  </si>
  <si>
    <t>2008/000333</t>
  </si>
  <si>
    <t>2014/000353</t>
  </si>
  <si>
    <t>contratação dos serviços de publicação do Aviso de Licitação referente ao Pregão Eletrônico SRP nº 016/2014, em anexo, em jornal de grande circulação no Estado do Rio de Janeiro</t>
  </si>
  <si>
    <t>Renovação da assinatura do Jornal "O Globo", para o exercício de 2014.</t>
  </si>
  <si>
    <t>FORÇA TOTAL DISTRIBUIDORA E SERVIÇOS ESPECIALIZADOS LTDA-ME</t>
  </si>
  <si>
    <t>15.776.968/0001-81</t>
  </si>
  <si>
    <t>12.219.279/0001-88</t>
  </si>
  <si>
    <t>2014/000354</t>
  </si>
  <si>
    <t>SMART BUY INFORMATICA LTDA-ME</t>
  </si>
  <si>
    <t>Pagamento referente a assinatura do sistema BANCO DE PREÇOS e EDITAIS, visando mais qualidade e eficiência na formação de preços estimados e elaboração de editais.</t>
  </si>
  <si>
    <t>2014/000328</t>
  </si>
  <si>
    <t>Pagamento referente ao arrendamento do Teatro GACEMSS 1 e equipamentos para a realização do "III DEBATE CULTURAL DE VOLTA REDONDA", com a peça "CASA DE BONECAS", dia 25/11/2014.</t>
  </si>
  <si>
    <t>2014/000337</t>
  </si>
  <si>
    <t>Pagamento referente a contratação de profissional especializado para prestação dos serviços de pintura na área interna do andar térreo do prédio sede do CRA-RJ.</t>
  </si>
  <si>
    <t>49.922.131/0001-15</t>
  </si>
  <si>
    <t xml:space="preserve">CIS ELETRONICA INDUSTRIA E COMERCIO LTDA </t>
  </si>
  <si>
    <t>2014/000358</t>
  </si>
  <si>
    <t>2014/000360</t>
  </si>
  <si>
    <t>2014/000345 e 2014/000353</t>
  </si>
  <si>
    <t>17/10/2014 e 23/10/2014</t>
  </si>
  <si>
    <t>Pagamento referente aos serviços de publicação do Aviso de Resultado das Eleições do CRA-RJ 2014 e do Aviso de Licitação referente ao Pregão Eletrônico SRP nº 016/2014,  em anexo, em jornal de grande circulação no Estado do Rio de Janeiro.</t>
  </si>
  <si>
    <t>30.741.961/0001-18</t>
  </si>
  <si>
    <t>RIO DIESEL VEICULOS E PEÇAS S/A</t>
  </si>
  <si>
    <t>2014/000352</t>
  </si>
  <si>
    <t>Aquisição de 400 (quatrocentas) resmas de papel tamanho A4, 75 gramas, para fins de reposição do almoxarifado do CRA-RJ</t>
  </si>
  <si>
    <t>Contratação de empresa especializada para prestação de serviços de manutenção do veículo Mercedes-benz/ Furgão, (placa KOY7143) de propriedade do CRA-RJ</t>
  </si>
  <si>
    <t>Pagamento referente a aquisição de 15 unidades de fontes alimentação padrão ATX 20+4 de 500 watts real para os diversos computadores do CRA/RJ, afim de atender as demandas, tendo em vista uma das peças que mais apresenta problema sendo necessário tal quantidade para manter em estoque para eventuais necessidades.</t>
  </si>
  <si>
    <t>Pagamento referente a contratação de profissional para execução dos serviços de limpeza prestados na Casa do Administrador de Teresópolis.</t>
  </si>
  <si>
    <t xml:space="preserve"> Pagamento referente a veiculação de uma inserção de VT de 15" em canal de TV aberta 72 municípios do interior do Estado entre 8h e 18h.</t>
  </si>
  <si>
    <t>03.344.826/0001-66</t>
  </si>
  <si>
    <t xml:space="preserve">SOUZA E LOMBA COMERCIO DE BRINDES E PLACAS LTDA - ME </t>
  </si>
  <si>
    <t>2014/000368</t>
  </si>
  <si>
    <t>Pagamento referente a aquisição de 40 (quarenta) fitas LTO (Ultrium) 5 para backup dos dados e 05 (cinco) fitas de limpeza LTO para manutenção preventiva, ambos para uso do Setor de Tecnologia da Informação.</t>
  </si>
  <si>
    <t>Pagamento referente a aquisição de paineis, calhas eletrificavél, bandejas, suportes de livros, tampos, mesas, gaveiteiros e armários para o 5º andar do prédio da sede do CRA/RJ.</t>
  </si>
  <si>
    <t>Pagamento referente a locação de espaço, sonorização, equipamentos de informática e confraternização para atender o VI ENCAD de Cabo Frio, dia 14/10/2014.</t>
  </si>
  <si>
    <t>Pagamento referente a cobertura do veículo de propriedade do CRA/RJ. Mercedes-benz, Modelo caminhão furgão 515 Sprinter F53E00, cobertura por um período de 12 meses a partir de 26/10/2014.</t>
  </si>
  <si>
    <t>Pagamento referente ao seguro do veículo focus  de propriedade do CRA-RJ. Vigência: 05/11/2014 a 05/11/2015.</t>
  </si>
  <si>
    <t>2014/000370</t>
  </si>
  <si>
    <t>Pagamento referente ao treinamento da ferramenta Active Directory.</t>
  </si>
  <si>
    <t xml:space="preserve">RIO ONIBUS COMERCIO DE VEICULOS LTDA - EPP </t>
  </si>
  <si>
    <t>2014/000363</t>
  </si>
  <si>
    <t>2014/000371</t>
  </si>
  <si>
    <t>10.457.483/0001-01</t>
  </si>
  <si>
    <t>EDUARDO RAMOS 539380706-68 ME</t>
  </si>
  <si>
    <t>1ª parcela referente 01 mês de licença de uso de Software para visualização dos documentos e 02 milheiros de documentos digitalizados e indexados do setor de Fiscalização do CRA-RJ.</t>
  </si>
  <si>
    <t>Referente a contratação de empresa especializada para a prestação dos serviços de manutenção do Micro-ônibus, de propriedade do CRA-RJ.</t>
  </si>
  <si>
    <t>2014/000372</t>
  </si>
  <si>
    <t>Referente a contratação de profissional para prestação dos serviços de limpeza da Casa do Administrador de Teresópolis no mês de novembro de 2014.</t>
  </si>
  <si>
    <t>WANESSA RIBEIRO MIRANDA DE OLIVEIRA 05282125757</t>
  </si>
  <si>
    <t>16.371.521/0001-95</t>
  </si>
  <si>
    <t>2014/000275</t>
  </si>
  <si>
    <t>2014/000374</t>
  </si>
  <si>
    <t>Contratação de empresa especializada para colocação de piso no quinto andar do prédio do CRA-RJ.</t>
  </si>
  <si>
    <t>Aquisição  de 12 (doze) placas de identificação, confeccionadas em aço escovado, para os novos Conselheiros, efetivos e suplentes, que tomarão posse de seus cargos neste Conselho, a partir de janeiro de 2015</t>
  </si>
  <si>
    <t>Aquisição de equipamentos eletrônicos para o sistema de auto atendimento no CRA/RJ, CRA/Itinerante e Casas do Administrador no interior.</t>
  </si>
  <si>
    <t>2014/000378</t>
  </si>
  <si>
    <t>2014/000365</t>
  </si>
  <si>
    <t>Aquisição de mini-leitor de cartão de crédito e débito para operarmos com a venda de livros deste CRA/RJ via celular ou tablet.</t>
  </si>
  <si>
    <t>Pagamento referente aos serviços de reparo e manutenção predial do andar térreo do prédio do CRA/RJ.</t>
  </si>
  <si>
    <t xml:space="preserve">Pagamento  referente aos serviços de limpeza do mês de dezembro na Casa do Administrador de Teresópolis </t>
  </si>
  <si>
    <t>242.882.097-49</t>
  </si>
  <si>
    <t>ANA MARIA MAGALHÃES DA TRINDADE</t>
  </si>
  <si>
    <t>2014/000364</t>
  </si>
  <si>
    <t>Pagamento referente a publicação do Aviso de Licitação referente ao PREGÃO ELETRÔNICO SRP nº 017/2014, em anexo, em jornal de grande circulação no Estado do Rio de Janeiro.</t>
  </si>
  <si>
    <t>Referente a contratação de empresa especializada para confecção de 08 pastas personalizadas para os novos conselheiros com posse em janeiro de 2015.</t>
  </si>
  <si>
    <t>Pagamento referente a 1º parcela da contratação de empresa especializada para elaboração de projeto de arquitetura para reforma do 7º andar do prédio do CRA-RJ</t>
  </si>
  <si>
    <t>81.048.837/0001-02</t>
  </si>
  <si>
    <t>2014/000379</t>
  </si>
  <si>
    <t xml:space="preserve">NHS SISTEMAS ELETRÔNICOS LTDA </t>
  </si>
  <si>
    <t xml:space="preserve">2º parcela referente 01 ( mês ) de licença de uso de Software para visualização dos documentos </t>
  </si>
  <si>
    <t>Pagamento referente a aquisição de 01 No Break para ser utilizado no equipamento Totem (pesquisa de opinião) localizado na recepção do CRA/RJ.</t>
  </si>
  <si>
    <t>Pagamento referente a renovação da assinatura das revistas "O PREGOEIRO" e "NEGÓCIOS PÚBLICOS" pelo período de 12 meses</t>
  </si>
  <si>
    <t>Pagamento referente a aquisição e instalação de persianas no quinto andar do prédio do CRA/RJ</t>
  </si>
  <si>
    <t>Pagamento referente a instalação de servidores em Data Center e configuração de seus serviços.</t>
  </si>
  <si>
    <t xml:space="preserve">Pagamento referente aos serviços de jardinagem na fachada do prédio do CRA/RJ.                                                OBS: O valor total dos serviços é de R$ 4.097,00, tendo em vista que foram pagos antecipadamente 50% do valor total dos serviços prestados.                                                                                      </t>
  </si>
  <si>
    <t>Pagamento referente ao seguro do micro-ônibus de propriedade do CRA/RJ, por um período de 06 meses.</t>
  </si>
  <si>
    <t>INSTITUTO CULTURAL CHIQUINHA GONZAGA</t>
  </si>
  <si>
    <t>04.859.103/0001-62</t>
  </si>
  <si>
    <t>Repasse relativo ao convênio institucional e financeiro firmando entre o CRA/RJ e o Instituto Cultural Chiquinha Gonzaga para execução dos "Debates Culturais em Administração"  com apresentação da peça “O Mercador de Veneza”.</t>
  </si>
  <si>
    <t>Repasse relativo ao convênio institucional e financeiro firmando entre o CRA/RJ e o Instituto Cultural Chiquinha Gonzaga para execução dos "Debates Culturais em Administração"  com apresentação da peça teatral "A CASA DE BONECAS".</t>
  </si>
  <si>
    <t>C V DESIGN PROJETOS DE COMUNICAÇÃO LTDA - ME</t>
  </si>
  <si>
    <t>29.378.023/0001-16</t>
  </si>
  <si>
    <t>2014/000157</t>
  </si>
  <si>
    <t>Contratação de empresa especializada para o desenvolvimento de site para o evento "XIV FIA 2015". Criação de layout e desenvolvimento de site em HTML com a seguinte estrutura : Home, apresentação, inscrição, programas, conferencistas, submissão de artigos, localização, contato e notícias relacionada ao evento.</t>
  </si>
  <si>
    <t>MARACA HOSTEL LTDA-ME</t>
  </si>
  <si>
    <t>19.717.681/0001-31</t>
  </si>
  <si>
    <t>2014/000172</t>
  </si>
  <si>
    <t xml:space="preserve">contratação de empresa para prestação dos serviços de hospadagem para os colaboradores que participarão do XIV FIA </t>
  </si>
  <si>
    <t>GR EVENTOS E SERVIÇOS LTDA - EPP</t>
  </si>
  <si>
    <t>17.870.741/0001-26</t>
  </si>
  <si>
    <t>2014/000210</t>
  </si>
  <si>
    <t>contratação de empresa especializada para prestação dos serviços de tradução para Espanhol dos documentos iniciais para a divulgação do evento XIV FIA</t>
  </si>
  <si>
    <t xml:space="preserve">TDZ EVENTOS EIRELI-ME </t>
  </si>
  <si>
    <t>12.977.247/0001-41</t>
  </si>
  <si>
    <t>2014/000262</t>
  </si>
  <si>
    <t>Contratação de empresa especializada em tradução dos abstratos e do projeto final do evento XIV FIA - Fórun Internacional de administração para os idiomas Inglês, Espanhol e Francês.</t>
  </si>
  <si>
    <t>LIVERA TECNOLOGIAS PARA INTERNET LTDA - ME</t>
  </si>
  <si>
    <t>07.398.470/0001-02</t>
  </si>
  <si>
    <t>2014/000254</t>
  </si>
  <si>
    <t>Pagamento referente a licença de uso e manutenção de software para as inscrições do XIV FIA.</t>
  </si>
  <si>
    <t>2014/000139</t>
  </si>
  <si>
    <t>Pagamento referente a locação de espaço e prestação dos serviços de coffee break para a realização do lançamento oficial do XIV FIA.</t>
  </si>
  <si>
    <t>2014/000267</t>
  </si>
  <si>
    <t>locação de Box Truss para realização do lançamento oficial do XIV Fórum Internacional de Admistração.</t>
  </si>
  <si>
    <t>2014/000259</t>
  </si>
  <si>
    <t>Estilização da logomarca do XIV FIA, para aplicação em PPT e Word, e criação de folder de lançamento do evento realizado dia 22/08/2014.</t>
  </si>
  <si>
    <t>CSI LOCAÇÃO DE EQUIPAMENTOS LTDA - ME</t>
  </si>
  <si>
    <t>07.410.045/0001-83</t>
  </si>
  <si>
    <t>2014/000346</t>
  </si>
  <si>
    <t>Referente a locação de 01 (um) data show e tela de projeção - 120" para a 2º reunião do Comitê Organizador Nacional do XIV FIA, que ocorreu no dia 31/10/2014, no Hotel Galé, Praia do Futuro, em Fortaleza/CE.</t>
  </si>
  <si>
    <t>DADOS DO CONTRATADO</t>
  </si>
  <si>
    <t>DADOS DO CONTRATO</t>
  </si>
  <si>
    <t>Nº DO CONTRATO</t>
  </si>
  <si>
    <t>OBJETO</t>
  </si>
  <si>
    <t>Aluguel de 06 (seis) computadores do tipo Desktop para a Cental de Atendimento</t>
  </si>
  <si>
    <t>Contratação de empresa para envio de e-mail marketing</t>
  </si>
  <si>
    <t>VALOR</t>
  </si>
  <si>
    <t>SITUAÇÃO</t>
  </si>
  <si>
    <t>DADOS OD CONTRATO</t>
  </si>
  <si>
    <t xml:space="preserve">CONTRATOS POR DISPENSA REALIZADOS NO EXERCÍCIO DE 2014                    
</t>
  </si>
  <si>
    <t>Fundamentação Legal: Art. 24, incisos I e II; Art. 24, incisos III a XXIV, ambos da Lei 8.666/93</t>
  </si>
  <si>
    <t xml:space="preserve">CONTRATOS POR INEXIGIBILIDADE REALIZADOS NO EXERCÍCIO DE 2014                    
</t>
  </si>
  <si>
    <t xml:space="preserve">Fundamentação Legal: Art. 25, incisos I a III; Art. 116, ambos da Lei 8.666/93
</t>
  </si>
  <si>
    <t xml:space="preserve">CONTRATOS DE ADESÕES À ATA DE REGISTRO DE PREÇOS REALIZADOS NO EXERCÍCIO DE 2014                    
</t>
  </si>
  <si>
    <t xml:space="preserve">Fundamentação Legal: Decreto n.° 7.892/2013 e Lei 8.666/93
</t>
  </si>
  <si>
    <t xml:space="preserve">CONVÊNIOS REALIZADOS NO EXERCÍCIO DE 2014                    
</t>
  </si>
  <si>
    <t xml:space="preserve">Fundamentação Legal: Art. 116 da Lei 8.666/93
</t>
  </si>
  <si>
    <t>CONCLUÍDO</t>
  </si>
  <si>
    <t>INÍCIO</t>
  </si>
  <si>
    <t>TÉRMINO</t>
  </si>
  <si>
    <t>Nº DO CONTRATO/ATA</t>
  </si>
  <si>
    <t>ENCERRADO</t>
  </si>
  <si>
    <t>Sem contrato/ata</t>
  </si>
  <si>
    <t>Nº DO CONVÊNIO</t>
  </si>
  <si>
    <t>SEM NÚMERO</t>
  </si>
  <si>
    <t>AQUISIÇÃO</t>
  </si>
  <si>
    <t>CONCLUIDO</t>
  </si>
  <si>
    <t>CPS Nº 012/2014</t>
  </si>
  <si>
    <t>Adesão à Ata de Registro de Preços do Instituto Federal de Educação, Ciência e Tecnologia referente o Pregão Eletrônico nº 005/2014</t>
  </si>
  <si>
    <t>Adesão à Ata de Registro de Preços do Comando Militar do Leste (1ª Região Militar), referente ao Pregão Eletrônico nº 033/2013</t>
  </si>
  <si>
    <t>Adesão à Ata de Registro de Preços da Agência Nacional de Saúde Suplementar - ANS referente o Pregão Eletrônico nº 005/2014</t>
  </si>
  <si>
    <t>Adesão à ata de Registro de preços da Pró-Reitoria de Assuntos Estundantis da Universidade Federal Fluminense (PROAES/UFF) referente o Pregão Presencial nº 15/2013</t>
  </si>
  <si>
    <t>Nº DO CONTRATO/ADESÃO A ATA</t>
  </si>
  <si>
    <t>Aquisição e colocação de porta de vidro na Casa do Administrador Região Serrana I/ Petrópolis.</t>
  </si>
  <si>
    <t>Aquisição do imóvel da Rua Professor Gabizo, nº 195</t>
  </si>
  <si>
    <t>Pagamento referenta a aquisição de 1.200 caixas polionda para arquivamento de processos</t>
  </si>
  <si>
    <t>Sem contrato</t>
  </si>
  <si>
    <t>31/04/2015</t>
  </si>
  <si>
    <t>MODALIDADE</t>
  </si>
  <si>
    <t>Nº  DA ATA</t>
  </si>
  <si>
    <t>ATIVO</t>
  </si>
  <si>
    <t>RIO MINAS TERCEIRIZAÇÃO E ADMINISTRAÇÃO DE SERVIÇOS LTDA</t>
  </si>
  <si>
    <t>CPS Nº 001/2025</t>
  </si>
  <si>
    <t>CPS Nº 002/2025</t>
  </si>
  <si>
    <t>CPS Nº 003/2025</t>
  </si>
  <si>
    <t xml:space="preserve">CONVÊNIOS REALIZADOS NO EXERCÍCIO DE 2025        
</t>
  </si>
  <si>
    <t xml:space="preserve">ATAS DE REGISTRO DE PREÇOS - NO EXERCÍCIO DE 2025
</t>
  </si>
  <si>
    <t>CARLOS H. LOPES (Nome Fantasia: HJM REFRIGERAÇÃO INDUSTRIAL</t>
  </si>
  <si>
    <t>GETI COMÉRCIO E SERVIÇOS DE INFORMÁTICA LTDA</t>
  </si>
  <si>
    <t>ATA Nº 001/2025</t>
  </si>
  <si>
    <t>Pregão Eletrônico nº 001/2024</t>
  </si>
  <si>
    <t>08.491.163/0001-26</t>
  </si>
  <si>
    <t>Contratação de serviços contínuos de apoio terceirizado, com mão de obra em regime de dedicação exclusiva, de técnico em desenvolvimento de web, designer gráfico e redator de publicidade a serem executados com regime de dedicação exclusiva de mão de obra, nas condições estabelecidas no Termo de de Referência.</t>
  </si>
  <si>
    <t>46.950.981/0001-39</t>
  </si>
  <si>
    <t xml:space="preserve">Serviço de manutenção preventiva e corretiva e assistência técnica de todos os aparelhos de ar condicionado instalados na sede do CRA-RJ. </t>
  </si>
  <si>
    <t>10.685.746/0001-30</t>
  </si>
  <si>
    <t>Pregão Eletrônico nº 006/2024</t>
  </si>
  <si>
    <t>Pregão Eletrônico nº 011/2024</t>
  </si>
  <si>
    <t>Contratação de empresa especializada na prestação de serviços de suporte técnico de informática, compreendendo à administração da rede lógica do CRA-RJ; manutenção dos equipamentos de informática em uso e de propriedade do CRA-RJ; consultoria técnica para identificação de novas tecnologias, “gargalos” e soluções; elaboração de manuais necessários ao eficaz funcionamento do parque tecnológico do CRA-RJ.</t>
  </si>
  <si>
    <t>PREGÃO ELETRÔNICO Nº 001/2025</t>
  </si>
  <si>
    <t>EGEL LOCAÇÃO DE VEÍCULOS LTDA</t>
  </si>
  <si>
    <t>06.798.516/0001-00</t>
  </si>
  <si>
    <t>Registro de preços visando a contratação de empresa especializada para prestação, sob demanda, dos serviços de locação de veículos, para transporte de pessoas em serviço, documentos e insumos necessários para o CRA-RJ, conforme condições e quantidades estabelecidas no Termo de Referência</t>
  </si>
  <si>
    <t>INOVA SOLUCTION LTDA</t>
  </si>
  <si>
    <t>47.079.034/0001-87</t>
  </si>
  <si>
    <t>CPS Nº 004/2025</t>
  </si>
  <si>
    <t>CPS Nº 005/2025</t>
  </si>
  <si>
    <t>CPS Nº 006/2025</t>
  </si>
  <si>
    <t>CPS Nº 007/2025</t>
  </si>
  <si>
    <t>CPS Nº 008/2025</t>
  </si>
  <si>
    <t xml:space="preserve">GLOBAL TRAVEL ASSISTANCE REPRESENTAÇÕES E TURISMO LTDA </t>
  </si>
  <si>
    <t>19.021.175/0001-03</t>
  </si>
  <si>
    <t>Contratação dos serviços de seguro de assistências emergenciais em viagem, sob demanda, com cobertura para Conselheiros Federais e Regionais efetivos e/ou suplentes vinculados ao CRA-RJ e demais colaboradores que estejam em viagem para o exercício das atividades institucionais ou serviços de interesse do CRA-RJ, dentro do território nacional, conforme condições, quantidades e exigências estabelecidas neste instrumento.</t>
  </si>
  <si>
    <t>Dispensa de licitação, com base no art. 75, inciso II da Lei n° 14.133/2021</t>
  </si>
  <si>
    <t>Contratação de serviços especializados de encenação teatral de 02 (duas) peças, intituladas “Mercador de Veneza”, de Willian Shakespeare, com previsão de execução para o segundo semestre de 2025, a título experimental, visando dar visualização e divulgação do projeto “Debates Culturais em Administração”</t>
  </si>
  <si>
    <t>Inexigibilidade de Licitação art. 74, inciso I da Lei 14.133/2021</t>
  </si>
  <si>
    <t>TROVALE TECNOLOGIA LTDA</t>
  </si>
  <si>
    <t>27.548.068/0001-66</t>
  </si>
  <si>
    <t>Contratação de empresa especializada para fornecimento de solução técnica de 01 (uma) licença de uso do serviço contínuo de prospecção e fiscalização por meio da Plataforma Big Data (DATAHUB), de acordo com as especificações, métricas e os padrões de desempenho e de qualidades estabelecidas neste instrumento, no termo de referência e na proposta da CONTRATADA.</t>
  </si>
  <si>
    <t>Contratação de empresa especializada na prestação de serviços de locação de veículos automotores para transporte de pessoas em serviço, documentos e insumos necessários para o CRA-RJ, conforme condições e quantidades estabelecidas no Termo de Referência, anexo I do edital de licitação CRA-RJ nº 001/2025, que é parte integrante deste contrato.</t>
  </si>
  <si>
    <t>Pregão Eletrônico nº 001/2025</t>
  </si>
  <si>
    <t>Inexigibilidade de Licitação art. 74, inciso III da Lei 14.133/2021;</t>
  </si>
  <si>
    <t>CHANGE - CONSULTORIA DE ORGANIZAÇÃO LTDA - EPP</t>
  </si>
  <si>
    <t>04.091.352/0001-50</t>
  </si>
  <si>
    <t>Contratação de empresa especializada na prestação de serviços de consultoria para a organização de eventos, compreendendo o planejamento, a estruturação, o desenvolvimento e a comunicação de temas, sessões, palestras, simpósios, workshops, homenagens e demais atividades correlatas de cunho educacional e motivacional, que integrarão o XVIII ENCAD, o II Encontro Brasil-Peru e o Adm Master (60+), previstos para ocorrer nos dias 08, 09 e 10 de setembro e 01 de outubro de 2025</t>
  </si>
  <si>
    <t xml:space="preserve">CONTRATOS REALIZADOS NO EXERCÍCIO DE 2025       -        ATUALIZADO EM JUNHO DE 2025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</si>
</sst>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8" formatCode="&quot;R$&quot;\ #,##0.00;[Red]\-&quot;R$&quot;\ #,##0.00"/>
    <numFmt numFmtId="43" formatCode="_-* #,##0.00_-;\-* #,##0.00_-;_-* &quot;-&quot;??_-;_-@_-"/>
    <numFmt numFmtId="164" formatCode="&quot;R$ &quot;#,##0.00"/>
    <numFmt numFmtId="165" formatCode="&quot;R$&quot;\ #,##0.00"/>
  </numFmts>
  <fonts count="18">
    <font>
      <sz val="11"/>
      <color theme="1"/>
      <name val="Calibri"/>
      <family val="2"/>
      <scheme val="minor"/>
    </font>
    <font>
      <sz val="8"/>
      <name val="Calibri"/>
      <family val="2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Myriad Pro"/>
      <family val="2"/>
    </font>
    <font>
      <sz val="10"/>
      <color theme="1"/>
      <name val="Calibri"/>
      <family val="2"/>
    </font>
    <font>
      <sz val="10"/>
      <color rgb="FF000000"/>
      <name val="Calibri"/>
      <family val="2"/>
      <scheme val="minor"/>
    </font>
    <font>
      <u/>
      <sz val="10"/>
      <name val="Calibri"/>
      <family val="2"/>
      <scheme val="minor"/>
    </font>
    <font>
      <sz val="8"/>
      <color theme="1"/>
      <name val="Arial"/>
      <family val="2"/>
    </font>
    <font>
      <sz val="8"/>
      <color rgb="FF000000"/>
      <name val="Verdana"/>
      <family val="2"/>
    </font>
    <font>
      <sz val="10"/>
      <name val="Calibri"/>
      <family val="2"/>
      <scheme val="minor"/>
    </font>
    <font>
      <sz val="9"/>
      <color theme="1"/>
      <name val="Arial"/>
      <family val="2"/>
    </font>
    <font>
      <sz val="10"/>
      <color indexed="8"/>
      <name val="Calibri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indexed="8"/>
      <name val="Calibri"/>
      <family val="2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theme="0" tint="-0.14999847407452621"/>
      </patternFill>
    </fill>
    <fill>
      <patternFill patternType="solid">
        <fgColor theme="4" tint="0.79998168889431442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1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60">
    <xf numFmtId="0" fontId="0" fillId="0" borderId="0" xfId="0"/>
    <xf numFmtId="0" fontId="2" fillId="0" borderId="1" xfId="0" applyFont="1" applyBorder="1" applyAlignment="1">
      <alignment horizontal="center" vertical="center"/>
    </xf>
    <xf numFmtId="16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14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0" xfId="0" applyFont="1"/>
    <xf numFmtId="0" fontId="4" fillId="0" borderId="0" xfId="0" applyFont="1" applyAlignment="1">
      <alignment horizontal="center"/>
    </xf>
    <xf numFmtId="43" fontId="4" fillId="0" borderId="0" xfId="1" applyFont="1" applyAlignment="1">
      <alignment horizontal="center"/>
    </xf>
    <xf numFmtId="0" fontId="2" fillId="0" borderId="0" xfId="0" applyFont="1" applyFill="1" applyBorder="1"/>
    <xf numFmtId="164" fontId="2" fillId="0" borderId="1" xfId="1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/>
    </xf>
    <xf numFmtId="14" fontId="2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43" fontId="4" fillId="0" borderId="0" xfId="1" applyFont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/>
    </xf>
    <xf numFmtId="0" fontId="7" fillId="0" borderId="0" xfId="0" applyFont="1" applyBorder="1" applyAlignment="1">
      <alignment vertical="center"/>
    </xf>
    <xf numFmtId="0" fontId="8" fillId="0" borderId="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9" fillId="0" borderId="0" xfId="0" applyFont="1" applyBorder="1" applyAlignment="1">
      <alignment vertical="center"/>
    </xf>
    <xf numFmtId="0" fontId="2" fillId="0" borderId="2" xfId="0" applyFont="1" applyBorder="1" applyAlignment="1">
      <alignment horizontal="center" vertical="center" wrapText="1"/>
    </xf>
    <xf numFmtId="43" fontId="2" fillId="0" borderId="0" xfId="1" applyFont="1" applyAlignment="1">
      <alignment horizontal="center" vertical="center"/>
    </xf>
    <xf numFmtId="164" fontId="2" fillId="0" borderId="0" xfId="1" applyNumberFormat="1" applyFont="1" applyBorder="1" applyAlignment="1">
      <alignment horizontal="center" vertical="center"/>
    </xf>
    <xf numFmtId="164" fontId="2" fillId="0" borderId="0" xfId="0" applyNumberFormat="1" applyFont="1" applyBorder="1" applyAlignment="1">
      <alignment horizontal="center" vertical="center"/>
    </xf>
    <xf numFmtId="43" fontId="2" fillId="0" borderId="0" xfId="1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/>
    </xf>
    <xf numFmtId="0" fontId="7" fillId="0" borderId="1" xfId="0" applyFont="1" applyBorder="1" applyAlignment="1">
      <alignment vertical="center"/>
    </xf>
    <xf numFmtId="165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43" fontId="2" fillId="0" borderId="1" xfId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horizontal="center" vertical="center"/>
    </xf>
    <xf numFmtId="14" fontId="2" fillId="0" borderId="5" xfId="0" applyNumberFormat="1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164" fontId="2" fillId="0" borderId="5" xfId="1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14" fontId="2" fillId="0" borderId="5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165" fontId="2" fillId="0" borderId="5" xfId="0" applyNumberFormat="1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4" fontId="2" fillId="0" borderId="2" xfId="1" applyNumberFormat="1" applyFont="1" applyBorder="1" applyAlignment="1">
      <alignment horizontal="center" vertical="center"/>
    </xf>
    <xf numFmtId="0" fontId="2" fillId="0" borderId="0" xfId="0" applyFont="1" applyAlignment="1">
      <alignment vertical="top"/>
    </xf>
    <xf numFmtId="14" fontId="2" fillId="0" borderId="2" xfId="0" applyNumberFormat="1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164" fontId="2" fillId="0" borderId="4" xfId="0" applyNumberFormat="1" applyFont="1" applyBorder="1" applyAlignment="1">
      <alignment horizontal="center" vertical="center"/>
    </xf>
    <xf numFmtId="14" fontId="2" fillId="0" borderId="1" xfId="1" applyNumberFormat="1" applyFont="1" applyBorder="1" applyAlignment="1">
      <alignment horizontal="center" vertical="center"/>
    </xf>
    <xf numFmtId="14" fontId="2" fillId="0" borderId="5" xfId="1" applyNumberFormat="1" applyFont="1" applyBorder="1" applyAlignment="1">
      <alignment horizontal="center" vertical="center"/>
    </xf>
    <xf numFmtId="14" fontId="13" fillId="0" borderId="1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/>
    </xf>
    <xf numFmtId="14" fontId="2" fillId="0" borderId="24" xfId="0" applyNumberFormat="1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 wrapText="1"/>
    </xf>
    <xf numFmtId="164" fontId="2" fillId="0" borderId="24" xfId="1" applyNumberFormat="1" applyFont="1" applyBorder="1" applyAlignment="1">
      <alignment horizontal="center" vertical="center"/>
    </xf>
    <xf numFmtId="14" fontId="2" fillId="0" borderId="0" xfId="0" applyNumberFormat="1" applyFont="1" applyBorder="1" applyAlignment="1">
      <alignment horizontal="center" vertical="center"/>
    </xf>
    <xf numFmtId="14" fontId="13" fillId="0" borderId="0" xfId="0" applyNumberFormat="1" applyFont="1" applyBorder="1" applyAlignment="1">
      <alignment vertical="center"/>
    </xf>
    <xf numFmtId="14" fontId="2" fillId="0" borderId="0" xfId="1" applyNumberFormat="1" applyFont="1" applyBorder="1" applyAlignment="1">
      <alignment horizontal="center" vertical="center"/>
    </xf>
    <xf numFmtId="14" fontId="2" fillId="0" borderId="0" xfId="1" applyNumberFormat="1" applyFont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164" fontId="14" fillId="0" borderId="0" xfId="0" applyNumberFormat="1" applyFont="1" applyBorder="1" applyAlignment="1">
      <alignment horizontal="center" vertical="center"/>
    </xf>
    <xf numFmtId="0" fontId="15" fillId="5" borderId="8" xfId="0" applyFont="1" applyFill="1" applyBorder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 wrapText="1"/>
    </xf>
    <xf numFmtId="0" fontId="15" fillId="4" borderId="7" xfId="0" applyFont="1" applyFill="1" applyBorder="1" applyAlignment="1">
      <alignment horizontal="center" vertical="center" wrapText="1"/>
    </xf>
    <xf numFmtId="0" fontId="15" fillId="7" borderId="12" xfId="0" applyFont="1" applyFill="1" applyBorder="1" applyAlignment="1">
      <alignment horizontal="center" vertical="center" wrapText="1"/>
    </xf>
    <xf numFmtId="0" fontId="15" fillId="7" borderId="7" xfId="0" applyFont="1" applyFill="1" applyBorder="1" applyAlignment="1">
      <alignment horizontal="center" vertical="center" wrapText="1"/>
    </xf>
    <xf numFmtId="43" fontId="15" fillId="3" borderId="7" xfId="1" applyFont="1" applyFill="1" applyBorder="1" applyAlignment="1">
      <alignment horizontal="center" vertical="center" wrapText="1"/>
    </xf>
    <xf numFmtId="43" fontId="15" fillId="3" borderId="20" xfId="1" applyFont="1" applyFill="1" applyBorder="1" applyAlignment="1">
      <alignment horizontal="center" vertical="center" wrapText="1"/>
    </xf>
    <xf numFmtId="0" fontId="15" fillId="3" borderId="7" xfId="0" applyFont="1" applyFill="1" applyBorder="1" applyAlignment="1">
      <alignment horizontal="center" vertical="center" wrapText="1"/>
    </xf>
    <xf numFmtId="0" fontId="15" fillId="5" borderId="12" xfId="0" applyFont="1" applyFill="1" applyBorder="1" applyAlignment="1">
      <alignment horizontal="center" vertical="center" wrapText="1"/>
    </xf>
    <xf numFmtId="0" fontId="15" fillId="5" borderId="30" xfId="0" applyFont="1" applyFill="1" applyBorder="1" applyAlignment="1">
      <alignment horizontal="center" vertical="center" wrapText="1"/>
    </xf>
    <xf numFmtId="0" fontId="15" fillId="5" borderId="31" xfId="0" applyFont="1" applyFill="1" applyBorder="1" applyAlignment="1">
      <alignment horizontal="center" vertical="center" wrapText="1"/>
    </xf>
    <xf numFmtId="0" fontId="15" fillId="6" borderId="30" xfId="0" applyFont="1" applyFill="1" applyBorder="1" applyAlignment="1">
      <alignment horizontal="center" vertical="center" wrapText="1"/>
    </xf>
    <xf numFmtId="0" fontId="15" fillId="6" borderId="32" xfId="0" applyFont="1" applyFill="1" applyBorder="1" applyAlignment="1">
      <alignment horizontal="center" vertical="center" wrapText="1"/>
    </xf>
    <xf numFmtId="0" fontId="15" fillId="6" borderId="31" xfId="0" applyFont="1" applyFill="1" applyBorder="1" applyAlignment="1">
      <alignment horizontal="center" vertical="center" wrapText="1"/>
    </xf>
    <xf numFmtId="0" fontId="15" fillId="2" borderId="30" xfId="0" applyFont="1" applyFill="1" applyBorder="1" applyAlignment="1">
      <alignment horizontal="center" vertical="center" wrapText="1"/>
    </xf>
    <xf numFmtId="0" fontId="15" fillId="2" borderId="33" xfId="0" applyFont="1" applyFill="1" applyBorder="1" applyAlignment="1">
      <alignment horizontal="center" vertical="center" wrapText="1"/>
    </xf>
    <xf numFmtId="0" fontId="15" fillId="2" borderId="32" xfId="0" applyFont="1" applyFill="1" applyBorder="1" applyAlignment="1">
      <alignment horizontal="center" vertical="center" wrapText="1"/>
    </xf>
    <xf numFmtId="0" fontId="15" fillId="2" borderId="31" xfId="0" applyFont="1" applyFill="1" applyBorder="1" applyAlignment="1">
      <alignment horizontal="center" vertical="center" wrapText="1"/>
    </xf>
    <xf numFmtId="14" fontId="16" fillId="0" borderId="1" xfId="0" applyNumberFormat="1" applyFont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 wrapText="1"/>
    </xf>
    <xf numFmtId="0" fontId="14" fillId="6" borderId="1" xfId="0" applyFont="1" applyFill="1" applyBorder="1" applyAlignment="1">
      <alignment horizontal="center" vertical="center" wrapText="1"/>
    </xf>
    <xf numFmtId="0" fontId="14" fillId="7" borderId="1" xfId="0" applyFont="1" applyFill="1" applyBorder="1" applyAlignment="1">
      <alignment horizontal="center" vertical="center" wrapText="1"/>
    </xf>
    <xf numFmtId="43" fontId="14" fillId="3" borderId="1" xfId="1" applyFont="1" applyFill="1" applyBorder="1" applyAlignment="1">
      <alignment horizontal="center" vertical="center" wrapText="1"/>
    </xf>
    <xf numFmtId="0" fontId="14" fillId="3" borderId="1" xfId="0" applyFont="1" applyFill="1" applyBorder="1" applyAlignment="1">
      <alignment horizontal="center" vertical="center" wrapText="1"/>
    </xf>
    <xf numFmtId="0" fontId="14" fillId="5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4" fontId="14" fillId="0" borderId="1" xfId="0" applyNumberFormat="1" applyFont="1" applyFill="1" applyBorder="1" applyAlignment="1">
      <alignment horizontal="center" vertical="center" wrapText="1"/>
    </xf>
    <xf numFmtId="164" fontId="14" fillId="0" borderId="1" xfId="0" applyNumberFormat="1" applyFont="1" applyFill="1" applyBorder="1" applyAlignment="1">
      <alignment horizontal="center" vertical="center" wrapText="1"/>
    </xf>
    <xf numFmtId="0" fontId="15" fillId="3" borderId="34" xfId="0" applyFont="1" applyFill="1" applyBorder="1" applyAlignment="1">
      <alignment horizontal="center" vertical="center" wrapText="1"/>
    </xf>
    <xf numFmtId="14" fontId="16" fillId="0" borderId="1" xfId="0" applyNumberFormat="1" applyFont="1" applyBorder="1" applyAlignment="1">
      <alignment horizontal="center" vertical="center"/>
    </xf>
    <xf numFmtId="0" fontId="14" fillId="8" borderId="1" xfId="0" applyFont="1" applyFill="1" applyBorder="1" applyAlignment="1">
      <alignment horizontal="center" vertical="center" wrapText="1"/>
    </xf>
    <xf numFmtId="14" fontId="14" fillId="8" borderId="1" xfId="0" applyNumberFormat="1" applyFont="1" applyFill="1" applyBorder="1" applyAlignment="1">
      <alignment horizontal="center" vertical="center" wrapText="1"/>
    </xf>
    <xf numFmtId="164" fontId="14" fillId="8" borderId="1" xfId="1" applyNumberFormat="1" applyFont="1" applyFill="1" applyBorder="1" applyAlignment="1">
      <alignment horizontal="center" vertical="center" wrapText="1"/>
    </xf>
    <xf numFmtId="164" fontId="14" fillId="8" borderId="1" xfId="0" applyNumberFormat="1" applyFont="1" applyFill="1" applyBorder="1" applyAlignment="1">
      <alignment horizontal="center" vertical="center" wrapText="1"/>
    </xf>
    <xf numFmtId="164" fontId="14" fillId="10" borderId="1" xfId="1" applyNumberFormat="1" applyFont="1" applyFill="1" applyBorder="1" applyAlignment="1">
      <alignment horizontal="center" vertical="center" wrapText="1"/>
    </xf>
    <xf numFmtId="0" fontId="16" fillId="9" borderId="1" xfId="0" applyFont="1" applyFill="1" applyBorder="1" applyAlignment="1">
      <alignment horizontal="left" vertical="center" wrapText="1"/>
    </xf>
    <xf numFmtId="0" fontId="16" fillId="9" borderId="35" xfId="0" applyFont="1" applyFill="1" applyBorder="1" applyAlignment="1">
      <alignment horizontal="center" vertical="center"/>
    </xf>
    <xf numFmtId="0" fontId="16" fillId="10" borderId="1" xfId="0" applyFont="1" applyFill="1" applyBorder="1" applyAlignment="1">
      <alignment vertical="center" wrapText="1"/>
    </xf>
    <xf numFmtId="0" fontId="16" fillId="10" borderId="35" xfId="0" applyFont="1" applyFill="1" applyBorder="1" applyAlignment="1">
      <alignment horizontal="center" vertical="center"/>
    </xf>
    <xf numFmtId="0" fontId="16" fillId="9" borderId="1" xfId="0" applyFont="1" applyFill="1" applyBorder="1" applyAlignment="1">
      <alignment vertical="center" wrapText="1"/>
    </xf>
    <xf numFmtId="0" fontId="16" fillId="10" borderId="1" xfId="0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vertical="center" wrapText="1"/>
    </xf>
    <xf numFmtId="0" fontId="16" fillId="8" borderId="35" xfId="0" applyFont="1" applyFill="1" applyBorder="1" applyAlignment="1">
      <alignment horizontal="center" vertical="center"/>
    </xf>
    <xf numFmtId="14" fontId="16" fillId="8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164" fontId="14" fillId="10" borderId="0" xfId="0" applyNumberFormat="1" applyFont="1" applyFill="1" applyBorder="1" applyAlignment="1">
      <alignment horizontal="center" vertical="center" wrapText="1"/>
    </xf>
    <xf numFmtId="0" fontId="14" fillId="10" borderId="36" xfId="0" applyFont="1" applyFill="1" applyBorder="1" applyAlignment="1">
      <alignment horizontal="center" vertical="center" wrapText="1"/>
    </xf>
    <xf numFmtId="0" fontId="16" fillId="10" borderId="36" xfId="0" applyFont="1" applyFill="1" applyBorder="1" applyAlignment="1">
      <alignment horizontal="center" vertical="center" wrapText="1"/>
    </xf>
    <xf numFmtId="14" fontId="14" fillId="10" borderId="36" xfId="0" applyNumberFormat="1" applyFont="1" applyFill="1" applyBorder="1" applyAlignment="1">
      <alignment horizontal="center" vertical="center" wrapText="1"/>
    </xf>
    <xf numFmtId="164" fontId="14" fillId="10" borderId="36" xfId="1" applyNumberFormat="1" applyFont="1" applyFill="1" applyBorder="1" applyAlignment="1">
      <alignment horizontal="center" vertical="center" wrapText="1"/>
    </xf>
    <xf numFmtId="14" fontId="16" fillId="10" borderId="36" xfId="0" applyNumberFormat="1" applyFont="1" applyFill="1" applyBorder="1" applyAlignment="1">
      <alignment horizontal="center" vertical="center"/>
    </xf>
    <xf numFmtId="0" fontId="14" fillId="10" borderId="1" xfId="0" applyFont="1" applyFill="1" applyBorder="1" applyAlignment="1">
      <alignment horizontal="center" vertical="center" wrapText="1"/>
    </xf>
    <xf numFmtId="14" fontId="14" fillId="10" borderId="1" xfId="0" applyNumberFormat="1" applyFont="1" applyFill="1" applyBorder="1" applyAlignment="1">
      <alignment horizontal="center" vertical="center" wrapText="1"/>
    </xf>
    <xf numFmtId="14" fontId="16" fillId="10" borderId="1" xfId="0" applyNumberFormat="1" applyFont="1" applyFill="1" applyBorder="1" applyAlignment="1">
      <alignment horizontal="center" vertical="center"/>
    </xf>
    <xf numFmtId="164" fontId="14" fillId="10" borderId="1" xfId="0" applyNumberFormat="1" applyFont="1" applyFill="1" applyBorder="1" applyAlignment="1">
      <alignment horizontal="center" vertical="center" wrapText="1"/>
    </xf>
    <xf numFmtId="0" fontId="16" fillId="8" borderId="1" xfId="0" applyFont="1" applyFill="1" applyBorder="1" applyAlignment="1">
      <alignment horizontal="left" vertical="center" wrapText="1"/>
    </xf>
    <xf numFmtId="14" fontId="16" fillId="9" borderId="1" xfId="0" applyNumberFormat="1" applyFont="1" applyFill="1" applyBorder="1" applyAlignment="1">
      <alignment horizontal="left" vertical="center" wrapText="1"/>
    </xf>
    <xf numFmtId="0" fontId="16" fillId="1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vertical="center" wrapText="1"/>
    </xf>
    <xf numFmtId="0" fontId="16" fillId="0" borderId="35" xfId="0" applyFont="1" applyFill="1" applyBorder="1" applyAlignment="1">
      <alignment horizontal="center" vertical="center"/>
    </xf>
    <xf numFmtId="164" fontId="14" fillId="0" borderId="1" xfId="1" applyNumberFormat="1" applyFont="1" applyFill="1" applyBorder="1" applyAlignment="1">
      <alignment horizontal="center" vertical="center" wrapText="1"/>
    </xf>
    <xf numFmtId="14" fontId="16" fillId="0" borderId="1" xfId="0" applyNumberFormat="1" applyFont="1" applyFill="1" applyBorder="1" applyAlignment="1">
      <alignment horizontal="center" vertical="center"/>
    </xf>
    <xf numFmtId="14" fontId="14" fillId="10" borderId="1" xfId="0" applyNumberFormat="1" applyFont="1" applyFill="1" applyBorder="1" applyAlignment="1">
      <alignment vertical="center"/>
    </xf>
    <xf numFmtId="164" fontId="14" fillId="10" borderId="1" xfId="1" applyNumberFormat="1" applyFont="1" applyFill="1" applyBorder="1" applyAlignment="1">
      <alignment horizontal="center" vertical="center"/>
    </xf>
    <xf numFmtId="165" fontId="14" fillId="10" borderId="1" xfId="0" applyNumberFormat="1" applyFont="1" applyFill="1" applyBorder="1" applyAlignment="1">
      <alignment horizontal="center" vertical="center"/>
    </xf>
    <xf numFmtId="0" fontId="14" fillId="10" borderId="1" xfId="0" applyFont="1" applyFill="1" applyBorder="1" applyAlignment="1">
      <alignment vertical="center" wrapText="1"/>
    </xf>
    <xf numFmtId="14" fontId="14" fillId="10" borderId="1" xfId="1" applyNumberFormat="1" applyFont="1" applyFill="1" applyBorder="1" applyAlignment="1">
      <alignment horizontal="center" vertical="center"/>
    </xf>
    <xf numFmtId="0" fontId="15" fillId="5" borderId="34" xfId="0" applyFont="1" applyFill="1" applyBorder="1" applyAlignment="1">
      <alignment horizontal="center" vertical="center" wrapText="1"/>
    </xf>
    <xf numFmtId="0" fontId="15" fillId="4" borderId="34" xfId="0" applyFont="1" applyFill="1" applyBorder="1" applyAlignment="1">
      <alignment horizontal="center" vertical="center" wrapText="1"/>
    </xf>
    <xf numFmtId="0" fontId="15" fillId="7" borderId="34" xfId="0" applyFont="1" applyFill="1" applyBorder="1" applyAlignment="1">
      <alignment horizontal="center" vertical="center" wrapText="1"/>
    </xf>
    <xf numFmtId="43" fontId="15" fillId="3" borderId="34" xfId="1" applyFont="1" applyFill="1" applyBorder="1" applyAlignment="1">
      <alignment horizontal="center" vertical="center" wrapText="1"/>
    </xf>
    <xf numFmtId="43" fontId="15" fillId="3" borderId="37" xfId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 wrapText="1"/>
    </xf>
    <xf numFmtId="164" fontId="14" fillId="0" borderId="1" xfId="1" applyNumberFormat="1" applyFont="1" applyBorder="1" applyAlignment="1">
      <alignment horizontal="center" vertical="center" wrapText="1"/>
    </xf>
    <xf numFmtId="8" fontId="14" fillId="0" borderId="1" xfId="1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14" fillId="10" borderId="1" xfId="0" applyFont="1" applyFill="1" applyBorder="1" applyAlignment="1">
      <alignment horizontal="left" vertical="center" wrapText="1"/>
    </xf>
    <xf numFmtId="0" fontId="16" fillId="8" borderId="1" xfId="0" applyFont="1" applyFill="1" applyBorder="1" applyAlignment="1">
      <alignment horizontal="center" vertical="center" wrapText="1"/>
    </xf>
    <xf numFmtId="49" fontId="14" fillId="10" borderId="1" xfId="0" applyNumberFormat="1" applyFont="1" applyFill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/>
    </xf>
    <xf numFmtId="164" fontId="14" fillId="0" borderId="0" xfId="1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 wrapText="1"/>
    </xf>
    <xf numFmtId="0" fontId="4" fillId="6" borderId="13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4" fillId="6" borderId="15" xfId="0" applyFont="1" applyFill="1" applyBorder="1" applyAlignment="1">
      <alignment horizontal="center" vertical="center" wrapText="1"/>
    </xf>
    <xf numFmtId="14" fontId="4" fillId="3" borderId="7" xfId="1" applyNumberFormat="1" applyFont="1" applyFill="1" applyBorder="1" applyAlignment="1">
      <alignment horizontal="center" vertical="center" wrapText="1"/>
    </xf>
    <xf numFmtId="14" fontId="4" fillId="3" borderId="9" xfId="1" applyNumberFormat="1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7" borderId="12" xfId="0" applyFont="1" applyFill="1" applyBorder="1" applyAlignment="1">
      <alignment horizontal="center" vertical="center" wrapText="1"/>
    </xf>
    <xf numFmtId="0" fontId="4" fillId="7" borderId="9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4" fillId="5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43" fontId="4" fillId="3" borderId="12" xfId="1" applyFont="1" applyFill="1" applyBorder="1" applyAlignment="1">
      <alignment horizontal="center" vertical="center" wrapText="1"/>
    </xf>
    <xf numFmtId="43" fontId="4" fillId="3" borderId="9" xfId="1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 wrapText="1"/>
    </xf>
    <xf numFmtId="14" fontId="4" fillId="3" borderId="20" xfId="1" applyNumberFormat="1" applyFont="1" applyFill="1" applyBorder="1" applyAlignment="1">
      <alignment horizontal="center" vertical="center" wrapText="1"/>
    </xf>
    <xf numFmtId="14" fontId="4" fillId="3" borderId="21" xfId="1" applyNumberFormat="1" applyFont="1" applyFill="1" applyBorder="1" applyAlignment="1">
      <alignment horizontal="center" vertical="center" wrapText="1"/>
    </xf>
    <xf numFmtId="164" fontId="2" fillId="0" borderId="26" xfId="1" applyNumberFormat="1" applyFont="1" applyBorder="1" applyAlignment="1">
      <alignment horizontal="center" vertical="center" wrapText="1"/>
    </xf>
    <xf numFmtId="164" fontId="2" fillId="0" borderId="27" xfId="1" applyNumberFormat="1" applyFont="1" applyBorder="1" applyAlignment="1">
      <alignment horizontal="center" vertical="center" wrapText="1"/>
    </xf>
    <xf numFmtId="2" fontId="4" fillId="0" borderId="0" xfId="0" applyNumberFormat="1" applyFont="1" applyAlignment="1">
      <alignment horizontal="center" vertical="top" wrapText="1"/>
    </xf>
    <xf numFmtId="0" fontId="4" fillId="5" borderId="7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5" borderId="13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4" borderId="12" xfId="0" applyFont="1" applyFill="1" applyBorder="1" applyAlignment="1">
      <alignment horizontal="center" vertical="center" wrapText="1"/>
    </xf>
    <xf numFmtId="43" fontId="4" fillId="3" borderId="7" xfId="1" applyFont="1" applyFill="1" applyBorder="1" applyAlignment="1">
      <alignment horizontal="center" vertical="center" wrapText="1"/>
    </xf>
    <xf numFmtId="43" fontId="4" fillId="3" borderId="20" xfId="1" applyFont="1" applyFill="1" applyBorder="1" applyAlignment="1">
      <alignment horizontal="center" vertical="center" wrapText="1"/>
    </xf>
    <xf numFmtId="43" fontId="4" fillId="3" borderId="21" xfId="1" applyFont="1" applyFill="1" applyBorder="1" applyAlignment="1">
      <alignment horizontal="center" vertical="center" wrapText="1"/>
    </xf>
    <xf numFmtId="164" fontId="2" fillId="0" borderId="22" xfId="1" applyNumberFormat="1" applyFont="1" applyBorder="1" applyAlignment="1">
      <alignment horizontal="center" vertical="center"/>
    </xf>
    <xf numFmtId="164" fontId="2" fillId="0" borderId="23" xfId="1" applyNumberFormat="1" applyFont="1" applyBorder="1" applyAlignment="1">
      <alignment horizontal="center" vertical="center"/>
    </xf>
    <xf numFmtId="164" fontId="2" fillId="0" borderId="29" xfId="1" applyNumberFormat="1" applyFont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17" xfId="0" applyFont="1" applyFill="1" applyBorder="1" applyAlignment="1">
      <alignment horizontal="center" vertical="center"/>
    </xf>
    <xf numFmtId="0" fontId="4" fillId="5" borderId="18" xfId="0" applyFont="1" applyFill="1" applyBorder="1" applyAlignment="1">
      <alignment horizontal="center" vertical="center"/>
    </xf>
    <xf numFmtId="0" fontId="4" fillId="6" borderId="17" xfId="0" applyFont="1" applyFill="1" applyBorder="1" applyAlignment="1">
      <alignment horizontal="center" vertical="center"/>
    </xf>
    <xf numFmtId="0" fontId="4" fillId="6" borderId="19" xfId="0" applyFont="1" applyFill="1" applyBorder="1" applyAlignment="1">
      <alignment horizontal="center" vertical="center"/>
    </xf>
    <xf numFmtId="0" fontId="4" fillId="6" borderId="18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5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164" fontId="14" fillId="8" borderId="24" xfId="0" applyNumberFormat="1" applyFont="1" applyFill="1" applyBorder="1" applyAlignment="1">
      <alignment horizontal="center" vertical="center" wrapText="1"/>
    </xf>
    <xf numFmtId="164" fontId="14" fillId="8" borderId="2" xfId="0" applyNumberFormat="1" applyFont="1" applyFill="1" applyBorder="1" applyAlignment="1">
      <alignment horizontal="center" vertical="center" wrapText="1"/>
    </xf>
    <xf numFmtId="49" fontId="14" fillId="0" borderId="24" xfId="0" applyNumberFormat="1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2" fontId="15" fillId="0" borderId="0" xfId="0" applyNumberFormat="1" applyFont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 wrapText="1"/>
    </xf>
    <xf numFmtId="0" fontId="15" fillId="6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7" borderId="1" xfId="0" applyFont="1" applyFill="1" applyBorder="1" applyAlignment="1">
      <alignment horizontal="center" vertical="center" wrapText="1"/>
    </xf>
    <xf numFmtId="43" fontId="15" fillId="3" borderId="1" xfId="1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0" borderId="0" xfId="0" applyFont="1" applyBorder="1" applyAlignment="1">
      <alignment horizontal="center" wrapText="1"/>
    </xf>
    <xf numFmtId="0" fontId="15" fillId="0" borderId="0" xfId="0" applyFont="1" applyBorder="1" applyAlignment="1">
      <alignment horizontal="center"/>
    </xf>
    <xf numFmtId="0" fontId="14" fillId="0" borderId="24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14" fontId="14" fillId="0" borderId="24" xfId="0" applyNumberFormat="1" applyFont="1" applyFill="1" applyBorder="1" applyAlignment="1">
      <alignment horizontal="center" vertical="center" wrapText="1"/>
    </xf>
    <xf numFmtId="0" fontId="14" fillId="0" borderId="24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14" fontId="14" fillId="0" borderId="24" xfId="1" applyNumberFormat="1" applyFont="1" applyFill="1" applyBorder="1" applyAlignment="1">
      <alignment horizontal="center" vertical="center" wrapText="1"/>
    </xf>
    <xf numFmtId="14" fontId="14" fillId="0" borderId="2" xfId="1" applyNumberFormat="1" applyFont="1" applyFill="1" applyBorder="1" applyAlignment="1">
      <alignment horizontal="center" vertical="center" wrapText="1"/>
    </xf>
    <xf numFmtId="14" fontId="14" fillId="0" borderId="2" xfId="0" applyNumberFormat="1" applyFont="1" applyFill="1" applyBorder="1" applyAlignment="1">
      <alignment horizontal="center" vertical="center" wrapText="1"/>
    </xf>
    <xf numFmtId="14" fontId="16" fillId="0" borderId="24" xfId="0" applyNumberFormat="1" applyFont="1" applyBorder="1" applyAlignment="1">
      <alignment horizontal="center" vertical="center"/>
    </xf>
    <xf numFmtId="14" fontId="16" fillId="0" borderId="2" xfId="0" applyNumberFormat="1" applyFont="1" applyBorder="1" applyAlignment="1">
      <alignment horizontal="center" vertical="center"/>
    </xf>
    <xf numFmtId="2" fontId="15" fillId="0" borderId="1" xfId="0" applyNumberFormat="1" applyFont="1" applyBorder="1" applyAlignment="1">
      <alignment horizontal="center" vertical="center" wrapText="1"/>
    </xf>
    <xf numFmtId="2" fontId="15" fillId="0" borderId="1" xfId="0" applyNumberFormat="1" applyFont="1" applyBorder="1" applyAlignment="1">
      <alignment horizontal="center" vertical="center"/>
    </xf>
    <xf numFmtId="2" fontId="15" fillId="0" borderId="36" xfId="0" applyNumberFormat="1" applyFont="1" applyBorder="1" applyAlignment="1">
      <alignment horizontal="center" vertical="top" wrapText="1"/>
    </xf>
  </cellXfs>
  <cellStyles count="2">
    <cellStyle name="Normal" xfId="0" builtinId="0"/>
    <cellStyle name="Vírgula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5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98652</xdr:colOff>
      <xdr:row>0</xdr:row>
      <xdr:rowOff>54429</xdr:rowOff>
    </xdr:from>
    <xdr:to>
      <xdr:col>0</xdr:col>
      <xdr:colOff>1532051</xdr:colOff>
      <xdr:row>2</xdr:row>
      <xdr:rowOff>122465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8652" y="54429"/>
          <a:ext cx="1433399" cy="72117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42863</xdr:colOff>
      <xdr:row>0</xdr:row>
      <xdr:rowOff>38100</xdr:rowOff>
    </xdr:from>
    <xdr:to>
      <xdr:col>0</xdr:col>
      <xdr:colOff>1028700</xdr:colOff>
      <xdr:row>1</xdr:row>
      <xdr:rowOff>236957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863" y="38100"/>
          <a:ext cx="985837" cy="49413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90488</xdr:colOff>
      <xdr:row>0</xdr:row>
      <xdr:rowOff>85725</xdr:rowOff>
    </xdr:from>
    <xdr:to>
      <xdr:col>0</xdr:col>
      <xdr:colOff>1078655</xdr:colOff>
      <xdr:row>2</xdr:row>
      <xdr:rowOff>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00000000-0008-0000-03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0488" y="85725"/>
          <a:ext cx="988167" cy="4953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33338</xdr:colOff>
      <xdr:row>0</xdr:row>
      <xdr:rowOff>0</xdr:rowOff>
    </xdr:from>
    <xdr:to>
      <xdr:col>0</xdr:col>
      <xdr:colOff>1002502</xdr:colOff>
      <xdr:row>1</xdr:row>
      <xdr:rowOff>247650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xmlns="" id="{00000000-0008-0000-04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3338" y="0"/>
          <a:ext cx="969164" cy="4857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273845</xdr:colOff>
      <xdr:row>0</xdr:row>
      <xdr:rowOff>23812</xdr:rowOff>
    </xdr:from>
    <xdr:to>
      <xdr:col>0</xdr:col>
      <xdr:colOff>1238250</xdr:colOff>
      <xdr:row>2</xdr:row>
      <xdr:rowOff>190500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845" y="23812"/>
          <a:ext cx="964405" cy="678657"/>
        </a:xfrm>
        <a:prstGeom prst="rect">
          <a:avLst/>
        </a:prstGeom>
      </xdr:spPr>
    </xdr:pic>
    <xdr:clientData/>
  </xdr:twoCellAnchor>
  <xdr:twoCellAnchor editAs="oneCell">
    <xdr:from>
      <xdr:col>0</xdr:col>
      <xdr:colOff>57151</xdr:colOff>
      <xdr:row>40</xdr:row>
      <xdr:rowOff>190500</xdr:rowOff>
    </xdr:from>
    <xdr:to>
      <xdr:col>0</xdr:col>
      <xdr:colOff>1026315</xdr:colOff>
      <xdr:row>41</xdr:row>
      <xdr:rowOff>95249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xmlns="" id="{00000000-0008-0000-05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1" y="14823281"/>
          <a:ext cx="969164" cy="50006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41" sqref="E41"/>
    </sheetView>
  </sheetViews>
  <sheetFormatPr defaultRowHeight="15"/>
  <sheetData/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J1048576"/>
  <sheetViews>
    <sheetView showWhiteSpace="0" view="pageLayout" topLeftCell="A220" zoomScale="70" zoomScaleNormal="80" zoomScalePageLayoutView="70" workbookViewId="0">
      <selection activeCell="F33" sqref="F33"/>
    </sheetView>
  </sheetViews>
  <sheetFormatPr defaultRowHeight="12.75"/>
  <cols>
    <col min="1" max="1" width="22.28515625" style="27" customWidth="1"/>
    <col min="2" max="2" width="68.28515625" style="27" customWidth="1"/>
    <col min="3" max="3" width="19.140625" style="14" customWidth="1"/>
    <col min="4" max="4" width="13.5703125" style="27" customWidth="1"/>
    <col min="5" max="5" width="12.5703125" style="27" customWidth="1"/>
    <col min="6" max="6" width="112.28515625" style="27" customWidth="1"/>
    <col min="7" max="7" width="16.42578125" style="39" customWidth="1"/>
    <col min="8" max="9" width="16.42578125" style="95" customWidth="1"/>
    <col min="10" max="10" width="32" style="27" customWidth="1"/>
    <col min="11" max="16384" width="9.140625" style="27"/>
  </cols>
  <sheetData>
    <row r="1" spans="1:10" ht="36" customHeight="1">
      <c r="A1" s="183" t="s">
        <v>871</v>
      </c>
      <c r="B1" s="183"/>
      <c r="C1" s="183"/>
      <c r="D1" s="183"/>
      <c r="E1" s="183"/>
      <c r="F1" s="183"/>
      <c r="G1" s="183"/>
      <c r="H1" s="183"/>
      <c r="I1" s="183"/>
      <c r="J1" s="183"/>
    </row>
    <row r="2" spans="1:10" ht="15" customHeight="1">
      <c r="A2" s="183" t="s">
        <v>872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0" ht="21" customHeight="1" thickBot="1">
      <c r="A3" s="183"/>
      <c r="B3" s="183"/>
      <c r="C3" s="183"/>
      <c r="D3" s="183"/>
      <c r="E3" s="183"/>
      <c r="F3" s="183"/>
      <c r="G3" s="183"/>
      <c r="H3" s="183"/>
      <c r="I3" s="183"/>
      <c r="J3" s="183"/>
    </row>
    <row r="4" spans="1:10" ht="21" customHeight="1" thickBot="1">
      <c r="A4" s="189" t="s">
        <v>864</v>
      </c>
      <c r="B4" s="196" t="s">
        <v>862</v>
      </c>
      <c r="C4" s="197"/>
      <c r="D4" s="184" t="s">
        <v>3</v>
      </c>
      <c r="E4" s="185"/>
      <c r="F4" s="186"/>
      <c r="G4" s="200" t="s">
        <v>870</v>
      </c>
      <c r="H4" s="201"/>
      <c r="I4" s="201"/>
      <c r="J4" s="202"/>
    </row>
    <row r="5" spans="1:10" ht="12.75" customHeight="1">
      <c r="A5" s="203"/>
      <c r="B5" s="189" t="s">
        <v>2</v>
      </c>
      <c r="C5" s="189" t="s">
        <v>1</v>
      </c>
      <c r="D5" s="193" t="s">
        <v>4</v>
      </c>
      <c r="E5" s="195" t="s">
        <v>5</v>
      </c>
      <c r="F5" s="195" t="s">
        <v>865</v>
      </c>
      <c r="G5" s="198" t="s">
        <v>868</v>
      </c>
      <c r="H5" s="204" t="s">
        <v>880</v>
      </c>
      <c r="I5" s="187" t="s">
        <v>881</v>
      </c>
      <c r="J5" s="191" t="s">
        <v>869</v>
      </c>
    </row>
    <row r="6" spans="1:10" ht="15" customHeight="1" thickBot="1">
      <c r="A6" s="190"/>
      <c r="B6" s="190"/>
      <c r="C6" s="190"/>
      <c r="D6" s="194"/>
      <c r="E6" s="194"/>
      <c r="F6" s="194"/>
      <c r="G6" s="199"/>
      <c r="H6" s="205"/>
      <c r="I6" s="188"/>
      <c r="J6" s="192"/>
    </row>
    <row r="7" spans="1:10" ht="29.25" customHeight="1">
      <c r="A7" s="65" t="s">
        <v>898</v>
      </c>
      <c r="B7" s="16" t="s">
        <v>7</v>
      </c>
      <c r="C7" s="43" t="s">
        <v>8</v>
      </c>
      <c r="D7" s="43" t="s">
        <v>9</v>
      </c>
      <c r="E7" s="67">
        <v>41582</v>
      </c>
      <c r="F7" s="16" t="s">
        <v>866</v>
      </c>
      <c r="G7" s="66">
        <f>960*8</f>
        <v>7680</v>
      </c>
      <c r="H7" s="67">
        <v>41640</v>
      </c>
      <c r="I7" s="67">
        <v>41882</v>
      </c>
      <c r="J7" s="70" t="s">
        <v>879</v>
      </c>
    </row>
    <row r="8" spans="1:10" ht="29.25" customHeight="1">
      <c r="A8" s="65" t="s">
        <v>898</v>
      </c>
      <c r="B8" s="4" t="s">
        <v>10</v>
      </c>
      <c r="C8" s="1" t="s">
        <v>11</v>
      </c>
      <c r="D8" s="1" t="s">
        <v>12</v>
      </c>
      <c r="E8" s="13">
        <v>41625</v>
      </c>
      <c r="F8" s="4" t="s">
        <v>867</v>
      </c>
      <c r="G8" s="11">
        <v>7200</v>
      </c>
      <c r="H8" s="83"/>
      <c r="I8" s="83"/>
      <c r="J8" s="70" t="s">
        <v>879</v>
      </c>
    </row>
    <row r="9" spans="1:10" ht="29.25" customHeight="1">
      <c r="A9" s="65" t="s">
        <v>898</v>
      </c>
      <c r="B9" s="4" t="s">
        <v>15</v>
      </c>
      <c r="C9" s="1" t="s">
        <v>16</v>
      </c>
      <c r="D9" s="1" t="s">
        <v>17</v>
      </c>
      <c r="E9" s="13">
        <v>41542</v>
      </c>
      <c r="F9" s="6" t="s">
        <v>30</v>
      </c>
      <c r="G9" s="11">
        <v>7789</v>
      </c>
      <c r="H9" s="83"/>
      <c r="I9" s="83"/>
      <c r="J9" s="70" t="s">
        <v>879</v>
      </c>
    </row>
    <row r="10" spans="1:10" ht="29.25" customHeight="1">
      <c r="A10" s="65" t="s">
        <v>898</v>
      </c>
      <c r="B10" s="4" t="s">
        <v>18</v>
      </c>
      <c r="C10" s="1" t="s">
        <v>19</v>
      </c>
      <c r="D10" s="1" t="s">
        <v>20</v>
      </c>
      <c r="E10" s="13">
        <v>41612</v>
      </c>
      <c r="F10" s="4" t="s">
        <v>114</v>
      </c>
      <c r="G10" s="11">
        <v>6400</v>
      </c>
      <c r="H10" s="83"/>
      <c r="I10" s="83"/>
      <c r="J10" s="70" t="s">
        <v>879</v>
      </c>
    </row>
    <row r="11" spans="1:10" ht="29.25" customHeight="1">
      <c r="A11" s="65" t="s">
        <v>898</v>
      </c>
      <c r="B11" s="4" t="s">
        <v>21</v>
      </c>
      <c r="C11" s="1" t="s">
        <v>22</v>
      </c>
      <c r="D11" s="1" t="s">
        <v>23</v>
      </c>
      <c r="E11" s="13">
        <v>41641</v>
      </c>
      <c r="F11" s="4" t="s">
        <v>47</v>
      </c>
      <c r="G11" s="11">
        <v>393</v>
      </c>
      <c r="H11" s="83"/>
      <c r="I11" s="83"/>
      <c r="J11" s="70" t="s">
        <v>879</v>
      </c>
    </row>
    <row r="12" spans="1:10" ht="29.25" customHeight="1">
      <c r="A12" s="65" t="s">
        <v>898</v>
      </c>
      <c r="B12" s="4" t="s">
        <v>24</v>
      </c>
      <c r="C12" s="1" t="s">
        <v>25</v>
      </c>
      <c r="D12" s="1" t="s">
        <v>26</v>
      </c>
      <c r="E12" s="13">
        <v>41597</v>
      </c>
      <c r="F12" s="6" t="s">
        <v>27</v>
      </c>
      <c r="G12" s="11">
        <v>3000</v>
      </c>
      <c r="H12" s="83"/>
      <c r="I12" s="83"/>
      <c r="J12" s="70" t="s">
        <v>879</v>
      </c>
    </row>
    <row r="13" spans="1:10" ht="29.25" customHeight="1">
      <c r="A13" s="65" t="s">
        <v>898</v>
      </c>
      <c r="B13" s="4" t="s">
        <v>29</v>
      </c>
      <c r="C13" s="1" t="s">
        <v>28</v>
      </c>
      <c r="D13" s="1" t="s">
        <v>89</v>
      </c>
      <c r="E13" s="13">
        <v>41600</v>
      </c>
      <c r="F13" s="32" t="s">
        <v>90</v>
      </c>
      <c r="G13" s="11">
        <v>2284</v>
      </c>
      <c r="H13" s="83"/>
      <c r="I13" s="83"/>
      <c r="J13" s="70" t="s">
        <v>879</v>
      </c>
    </row>
    <row r="14" spans="1:10" ht="29.25" customHeight="1">
      <c r="A14" s="65" t="s">
        <v>898</v>
      </c>
      <c r="B14" s="4" t="s">
        <v>59</v>
      </c>
      <c r="C14" s="1" t="s">
        <v>60</v>
      </c>
      <c r="D14" s="1" t="s">
        <v>31</v>
      </c>
      <c r="E14" s="13">
        <v>41614</v>
      </c>
      <c r="F14" s="6" t="s">
        <v>62</v>
      </c>
      <c r="G14" s="11">
        <v>763.33</v>
      </c>
      <c r="H14" s="83"/>
      <c r="I14" s="83"/>
      <c r="J14" s="70" t="s">
        <v>879</v>
      </c>
    </row>
    <row r="15" spans="1:10" ht="30.75" customHeight="1">
      <c r="A15" s="59"/>
      <c r="B15" s="4" t="s">
        <v>33</v>
      </c>
      <c r="C15" s="1" t="s">
        <v>32</v>
      </c>
      <c r="D15" s="1" t="s">
        <v>34</v>
      </c>
      <c r="E15" s="13">
        <v>41641</v>
      </c>
      <c r="F15" s="4" t="s">
        <v>35</v>
      </c>
      <c r="G15" s="11">
        <v>7980</v>
      </c>
      <c r="H15" s="83"/>
      <c r="I15" s="83"/>
      <c r="J15" s="70" t="s">
        <v>879</v>
      </c>
    </row>
    <row r="16" spans="1:10" ht="31.5" customHeight="1">
      <c r="A16" s="65" t="s">
        <v>898</v>
      </c>
      <c r="B16" s="4" t="s">
        <v>38</v>
      </c>
      <c r="C16" s="1" t="s">
        <v>36</v>
      </c>
      <c r="D16" s="1" t="s">
        <v>37</v>
      </c>
      <c r="E16" s="13">
        <v>41641</v>
      </c>
      <c r="F16" s="6" t="s">
        <v>86</v>
      </c>
      <c r="G16" s="11">
        <v>4540</v>
      </c>
      <c r="H16" s="83"/>
      <c r="I16" s="83"/>
      <c r="J16" s="70" t="s">
        <v>879</v>
      </c>
    </row>
    <row r="17" spans="1:10" ht="31.5" customHeight="1">
      <c r="A17" s="65" t="s">
        <v>898</v>
      </c>
      <c r="B17" s="4" t="s">
        <v>39</v>
      </c>
      <c r="C17" s="1" t="s">
        <v>40</v>
      </c>
      <c r="D17" s="1" t="s">
        <v>41</v>
      </c>
      <c r="E17" s="13">
        <v>41641</v>
      </c>
      <c r="F17" s="6" t="s">
        <v>99</v>
      </c>
      <c r="G17" s="11">
        <v>818</v>
      </c>
      <c r="H17" s="83"/>
      <c r="I17" s="83"/>
      <c r="J17" s="70" t="s">
        <v>879</v>
      </c>
    </row>
    <row r="18" spans="1:10" ht="31.5" customHeight="1">
      <c r="A18" s="65" t="s">
        <v>898</v>
      </c>
      <c r="B18" s="4" t="s">
        <v>42</v>
      </c>
      <c r="C18" s="1" t="s">
        <v>43</v>
      </c>
      <c r="D18" s="1" t="s">
        <v>44</v>
      </c>
      <c r="E18" s="13">
        <v>41641</v>
      </c>
      <c r="F18" s="6" t="s">
        <v>110</v>
      </c>
      <c r="G18" s="11">
        <v>7800</v>
      </c>
      <c r="H18" s="83"/>
      <c r="I18" s="83"/>
      <c r="J18" s="70" t="s">
        <v>879</v>
      </c>
    </row>
    <row r="19" spans="1:10" ht="31.5" customHeight="1">
      <c r="A19" s="65" t="s">
        <v>898</v>
      </c>
      <c r="B19" s="4" t="s">
        <v>42</v>
      </c>
      <c r="C19" s="1" t="s">
        <v>43</v>
      </c>
      <c r="D19" s="1" t="s">
        <v>45</v>
      </c>
      <c r="E19" s="13">
        <v>41641</v>
      </c>
      <c r="F19" s="6" t="s">
        <v>76</v>
      </c>
      <c r="G19" s="11">
        <v>8000</v>
      </c>
      <c r="H19" s="83"/>
      <c r="I19" s="83"/>
      <c r="J19" s="70" t="s">
        <v>879</v>
      </c>
    </row>
    <row r="20" spans="1:10" ht="31.5" customHeight="1">
      <c r="A20" s="65" t="s">
        <v>898</v>
      </c>
      <c r="B20" s="4" t="s">
        <v>42</v>
      </c>
      <c r="C20" s="1" t="s">
        <v>43</v>
      </c>
      <c r="D20" s="1" t="s">
        <v>46</v>
      </c>
      <c r="E20" s="13">
        <v>41641</v>
      </c>
      <c r="F20" s="6" t="s">
        <v>75</v>
      </c>
      <c r="G20" s="11">
        <v>7776</v>
      </c>
      <c r="H20" s="83"/>
      <c r="I20" s="83"/>
      <c r="J20" s="70" t="s">
        <v>879</v>
      </c>
    </row>
    <row r="21" spans="1:10" ht="31.5" customHeight="1">
      <c r="A21" s="65" t="s">
        <v>898</v>
      </c>
      <c r="B21" s="4" t="s">
        <v>48</v>
      </c>
      <c r="C21" s="1" t="s">
        <v>49</v>
      </c>
      <c r="D21" s="1" t="s">
        <v>50</v>
      </c>
      <c r="E21" s="13">
        <v>41276</v>
      </c>
      <c r="F21" s="4" t="s">
        <v>58</v>
      </c>
      <c r="G21" s="2">
        <v>1250</v>
      </c>
      <c r="H21" s="13"/>
      <c r="I21" s="13"/>
      <c r="J21" s="70" t="s">
        <v>879</v>
      </c>
    </row>
    <row r="22" spans="1:10" ht="30" customHeight="1">
      <c r="A22" s="65" t="s">
        <v>898</v>
      </c>
      <c r="B22" s="4" t="s">
        <v>51</v>
      </c>
      <c r="C22" s="1" t="s">
        <v>52</v>
      </c>
      <c r="D22" s="1" t="s">
        <v>53</v>
      </c>
      <c r="E22" s="13">
        <v>41599</v>
      </c>
      <c r="F22" s="6" t="s">
        <v>95</v>
      </c>
      <c r="G22" s="11">
        <v>4800</v>
      </c>
      <c r="H22" s="83"/>
      <c r="I22" s="83"/>
      <c r="J22" s="70" t="s">
        <v>879</v>
      </c>
    </row>
    <row r="23" spans="1:10" ht="25.5" customHeight="1">
      <c r="A23" s="65" t="s">
        <v>898</v>
      </c>
      <c r="B23" s="4" t="s">
        <v>54</v>
      </c>
      <c r="C23" s="1" t="s">
        <v>55</v>
      </c>
      <c r="D23" s="1" t="s">
        <v>56</v>
      </c>
      <c r="E23" s="13">
        <v>41641</v>
      </c>
      <c r="F23" s="4" t="s">
        <v>152</v>
      </c>
      <c r="G23" s="11">
        <f>90+286+175+108</f>
        <v>659</v>
      </c>
      <c r="H23" s="83"/>
      <c r="I23" s="83"/>
      <c r="J23" s="70" t="s">
        <v>879</v>
      </c>
    </row>
    <row r="24" spans="1:10" ht="25.5" customHeight="1">
      <c r="A24" s="65" t="s">
        <v>898</v>
      </c>
      <c r="B24" s="4" t="s">
        <v>65</v>
      </c>
      <c r="C24" s="1" t="s">
        <v>64</v>
      </c>
      <c r="D24" s="1" t="s">
        <v>63</v>
      </c>
      <c r="E24" s="13">
        <v>41597</v>
      </c>
      <c r="F24" s="4" t="s">
        <v>66</v>
      </c>
      <c r="G24" s="11">
        <v>1958</v>
      </c>
      <c r="H24" s="83"/>
      <c r="I24" s="83"/>
      <c r="J24" s="70" t="s">
        <v>879</v>
      </c>
    </row>
    <row r="25" spans="1:10" ht="25.5" customHeight="1">
      <c r="A25" s="65" t="s">
        <v>898</v>
      </c>
      <c r="B25" s="4" t="s">
        <v>70</v>
      </c>
      <c r="C25" s="1" t="s">
        <v>69</v>
      </c>
      <c r="D25" s="1" t="s">
        <v>68</v>
      </c>
      <c r="E25" s="13">
        <v>41521</v>
      </c>
      <c r="F25" s="4" t="s">
        <v>71</v>
      </c>
      <c r="G25" s="11">
        <v>6817.2</v>
      </c>
      <c r="H25" s="83"/>
      <c r="I25" s="83"/>
      <c r="J25" s="70" t="s">
        <v>879</v>
      </c>
    </row>
    <row r="26" spans="1:10" ht="24" customHeight="1">
      <c r="A26" s="65" t="s">
        <v>898</v>
      </c>
      <c r="B26" s="6" t="s">
        <v>74</v>
      </c>
      <c r="C26" s="1" t="s">
        <v>73</v>
      </c>
      <c r="D26" s="1" t="s">
        <v>72</v>
      </c>
      <c r="E26" s="13">
        <v>41641</v>
      </c>
      <c r="F26" s="6" t="s">
        <v>202</v>
      </c>
      <c r="G26" s="11">
        <v>800</v>
      </c>
      <c r="H26" s="83"/>
      <c r="I26" s="83"/>
      <c r="J26" s="70" t="s">
        <v>879</v>
      </c>
    </row>
    <row r="27" spans="1:10" ht="24.75" customHeight="1">
      <c r="A27" s="65" t="s">
        <v>898</v>
      </c>
      <c r="B27" s="4" t="s">
        <v>78</v>
      </c>
      <c r="C27" s="1" t="s">
        <v>79</v>
      </c>
      <c r="D27" s="1" t="s">
        <v>80</v>
      </c>
      <c r="E27" s="13">
        <v>41655</v>
      </c>
      <c r="F27" s="6" t="s">
        <v>91</v>
      </c>
      <c r="G27" s="11">
        <v>2788.8</v>
      </c>
      <c r="H27" s="83"/>
      <c r="I27" s="83"/>
      <c r="J27" s="70" t="s">
        <v>879</v>
      </c>
    </row>
    <row r="28" spans="1:10" ht="25.5" customHeight="1">
      <c r="A28" s="65" t="s">
        <v>898</v>
      </c>
      <c r="B28" s="4" t="s">
        <v>81</v>
      </c>
      <c r="C28" s="1" t="s">
        <v>82</v>
      </c>
      <c r="D28" s="1" t="s">
        <v>83</v>
      </c>
      <c r="E28" s="13">
        <v>41655</v>
      </c>
      <c r="F28" s="4" t="s">
        <v>260</v>
      </c>
      <c r="G28" s="11">
        <v>7997.41</v>
      </c>
      <c r="H28" s="83"/>
      <c r="I28" s="83"/>
      <c r="J28" s="70" t="s">
        <v>879</v>
      </c>
    </row>
    <row r="29" spans="1:10" ht="27" customHeight="1">
      <c r="A29" s="65" t="s">
        <v>898</v>
      </c>
      <c r="B29" s="4" t="s">
        <v>88</v>
      </c>
      <c r="C29" s="1" t="s">
        <v>87</v>
      </c>
      <c r="D29" s="1" t="s">
        <v>84</v>
      </c>
      <c r="E29" s="13">
        <v>41641</v>
      </c>
      <c r="F29" s="6" t="s">
        <v>160</v>
      </c>
      <c r="G29" s="11">
        <v>765</v>
      </c>
      <c r="H29" s="83"/>
      <c r="I29" s="83"/>
      <c r="J29" s="70" t="s">
        <v>879</v>
      </c>
    </row>
    <row r="30" spans="1:10" ht="27" customHeight="1">
      <c r="A30" s="65" t="s">
        <v>898</v>
      </c>
      <c r="B30" s="4" t="s">
        <v>92</v>
      </c>
      <c r="C30" s="1" t="s">
        <v>93</v>
      </c>
      <c r="D30" s="1" t="s">
        <v>94</v>
      </c>
      <c r="E30" s="13">
        <v>41597</v>
      </c>
      <c r="F30" s="6" t="s">
        <v>310</v>
      </c>
      <c r="G30" s="11">
        <f>997+650</f>
        <v>1647</v>
      </c>
      <c r="H30" s="83"/>
      <c r="I30" s="83"/>
      <c r="J30" s="70" t="s">
        <v>879</v>
      </c>
    </row>
    <row r="31" spans="1:10" ht="28.5" customHeight="1">
      <c r="A31" s="65" t="s">
        <v>898</v>
      </c>
      <c r="B31" s="4" t="s">
        <v>96</v>
      </c>
      <c r="C31" s="1" t="s">
        <v>97</v>
      </c>
      <c r="D31" s="1" t="s">
        <v>98</v>
      </c>
      <c r="E31" s="13">
        <v>41667</v>
      </c>
      <c r="F31" s="6" t="s">
        <v>192</v>
      </c>
      <c r="G31" s="11">
        <v>1464</v>
      </c>
      <c r="H31" s="83"/>
      <c r="I31" s="83"/>
      <c r="J31" s="70" t="s">
        <v>879</v>
      </c>
    </row>
    <row r="32" spans="1:10" ht="27" customHeight="1">
      <c r="A32" s="65" t="s">
        <v>898</v>
      </c>
      <c r="B32" s="4" t="s">
        <v>100</v>
      </c>
      <c r="C32" s="1" t="s">
        <v>101</v>
      </c>
      <c r="D32" s="1" t="s">
        <v>102</v>
      </c>
      <c r="E32" s="13">
        <v>41669</v>
      </c>
      <c r="F32" s="6" t="s">
        <v>149</v>
      </c>
      <c r="G32" s="11">
        <v>2908</v>
      </c>
      <c r="H32" s="83"/>
      <c r="I32" s="83"/>
      <c r="J32" s="70" t="s">
        <v>879</v>
      </c>
    </row>
    <row r="33" spans="1:10" ht="27" customHeight="1">
      <c r="A33" s="65" t="s">
        <v>898</v>
      </c>
      <c r="B33" s="4" t="s">
        <v>106</v>
      </c>
      <c r="C33" s="1" t="s">
        <v>104</v>
      </c>
      <c r="D33" s="1" t="s">
        <v>103</v>
      </c>
      <c r="E33" s="13">
        <v>41669</v>
      </c>
      <c r="F33" s="6" t="s">
        <v>112</v>
      </c>
      <c r="G33" s="11">
        <v>257.39999999999998</v>
      </c>
      <c r="H33" s="83">
        <v>41760</v>
      </c>
      <c r="I33" s="83" t="s">
        <v>899</v>
      </c>
      <c r="J33" s="70" t="s">
        <v>879</v>
      </c>
    </row>
    <row r="34" spans="1:10" ht="33" customHeight="1">
      <c r="A34" s="65" t="s">
        <v>898</v>
      </c>
      <c r="B34" s="4" t="s">
        <v>65</v>
      </c>
      <c r="C34" s="1" t="s">
        <v>64</v>
      </c>
      <c r="D34" s="1" t="s">
        <v>105</v>
      </c>
      <c r="E34" s="13">
        <v>41667</v>
      </c>
      <c r="F34" s="6" t="s">
        <v>131</v>
      </c>
      <c r="G34" s="11">
        <v>1359</v>
      </c>
      <c r="H34" s="83"/>
      <c r="I34" s="83"/>
      <c r="J34" s="70" t="s">
        <v>879</v>
      </c>
    </row>
    <row r="35" spans="1:10" ht="38.25">
      <c r="A35" s="65" t="s">
        <v>898</v>
      </c>
      <c r="B35" s="4" t="s">
        <v>107</v>
      </c>
      <c r="C35" s="1" t="s">
        <v>108</v>
      </c>
      <c r="D35" s="1" t="s">
        <v>109</v>
      </c>
      <c r="E35" s="13">
        <v>41673</v>
      </c>
      <c r="F35" s="6" t="s">
        <v>118</v>
      </c>
      <c r="G35" s="11">
        <v>1120.56</v>
      </c>
      <c r="H35" s="83"/>
      <c r="I35" s="83"/>
      <c r="J35" s="70" t="s">
        <v>879</v>
      </c>
    </row>
    <row r="36" spans="1:10" ht="27.75" customHeight="1">
      <c r="A36" s="65" t="s">
        <v>898</v>
      </c>
      <c r="B36" s="4" t="s">
        <v>115</v>
      </c>
      <c r="C36" s="1" t="s">
        <v>116</v>
      </c>
      <c r="D36" s="1" t="s">
        <v>117</v>
      </c>
      <c r="E36" s="13">
        <v>41675</v>
      </c>
      <c r="F36" s="6" t="s">
        <v>129</v>
      </c>
      <c r="G36" s="11">
        <f>1966.65+435</f>
        <v>2401.65</v>
      </c>
      <c r="H36" s="83"/>
      <c r="I36" s="83"/>
      <c r="J36" s="70" t="s">
        <v>879</v>
      </c>
    </row>
    <row r="37" spans="1:10" ht="30" customHeight="1">
      <c r="A37" s="65" t="s">
        <v>898</v>
      </c>
      <c r="B37" s="4" t="s">
        <v>120</v>
      </c>
      <c r="C37" s="1" t="s">
        <v>121</v>
      </c>
      <c r="D37" s="1" t="s">
        <v>122</v>
      </c>
      <c r="E37" s="13">
        <v>41654</v>
      </c>
      <c r="F37" s="6" t="s">
        <v>241</v>
      </c>
      <c r="G37" s="11">
        <v>930</v>
      </c>
      <c r="H37" s="83"/>
      <c r="I37" s="83"/>
      <c r="J37" s="70" t="s">
        <v>879</v>
      </c>
    </row>
    <row r="38" spans="1:10" ht="27.75" customHeight="1">
      <c r="A38" s="65" t="s">
        <v>898</v>
      </c>
      <c r="B38" s="4" t="s">
        <v>96</v>
      </c>
      <c r="C38" s="1" t="s">
        <v>97</v>
      </c>
      <c r="D38" s="1" t="s">
        <v>123</v>
      </c>
      <c r="E38" s="13">
        <v>41677</v>
      </c>
      <c r="F38" s="6" t="s">
        <v>181</v>
      </c>
      <c r="G38" s="11">
        <v>1340</v>
      </c>
      <c r="H38" s="83"/>
      <c r="I38" s="83"/>
      <c r="J38" s="70" t="s">
        <v>879</v>
      </c>
    </row>
    <row r="39" spans="1:10" ht="29.25" customHeight="1">
      <c r="A39" s="65" t="s">
        <v>898</v>
      </c>
      <c r="B39" s="4" t="s">
        <v>124</v>
      </c>
      <c r="C39" s="1" t="s">
        <v>125</v>
      </c>
      <c r="D39" s="1" t="s">
        <v>57</v>
      </c>
      <c r="E39" s="13">
        <v>41677</v>
      </c>
      <c r="F39" s="4" t="s">
        <v>164</v>
      </c>
      <c r="G39" s="11">
        <v>310.08999999999997</v>
      </c>
      <c r="H39" s="83"/>
      <c r="I39" s="83"/>
      <c r="J39" s="70" t="s">
        <v>879</v>
      </c>
    </row>
    <row r="40" spans="1:10" ht="29.25" customHeight="1">
      <c r="A40" s="65" t="s">
        <v>898</v>
      </c>
      <c r="B40" s="4" t="s">
        <v>126</v>
      </c>
      <c r="C40" s="1" t="s">
        <v>36</v>
      </c>
      <c r="D40" s="1" t="s">
        <v>127</v>
      </c>
      <c r="E40" s="13">
        <v>41673</v>
      </c>
      <c r="F40" s="6" t="s">
        <v>144</v>
      </c>
      <c r="G40" s="11">
        <v>3310</v>
      </c>
      <c r="H40" s="83"/>
      <c r="I40" s="83"/>
      <c r="J40" s="70" t="s">
        <v>879</v>
      </c>
    </row>
    <row r="41" spans="1:10" ht="29.25" customHeight="1">
      <c r="A41" s="65" t="s">
        <v>898</v>
      </c>
      <c r="B41" s="4" t="s">
        <v>132</v>
      </c>
      <c r="C41" s="1" t="s">
        <v>133</v>
      </c>
      <c r="D41" s="1" t="s">
        <v>134</v>
      </c>
      <c r="E41" s="13">
        <v>41352</v>
      </c>
      <c r="F41" s="6" t="s">
        <v>135</v>
      </c>
      <c r="G41" s="11">
        <v>11841.28</v>
      </c>
      <c r="H41" s="83"/>
      <c r="I41" s="83"/>
      <c r="J41" s="70" t="s">
        <v>879</v>
      </c>
    </row>
    <row r="42" spans="1:10" ht="25.5" customHeight="1">
      <c r="A42" s="65" t="s">
        <v>898</v>
      </c>
      <c r="B42" s="4" t="s">
        <v>136</v>
      </c>
      <c r="C42" s="1" t="s">
        <v>137</v>
      </c>
      <c r="D42" s="1" t="s">
        <v>61</v>
      </c>
      <c r="E42" s="13">
        <v>41668</v>
      </c>
      <c r="F42" s="6" t="s">
        <v>142</v>
      </c>
      <c r="G42" s="11">
        <v>786.4</v>
      </c>
      <c r="H42" s="83"/>
      <c r="I42" s="83"/>
      <c r="J42" s="70" t="s">
        <v>879</v>
      </c>
    </row>
    <row r="43" spans="1:10" ht="24.75" customHeight="1">
      <c r="A43" s="65" t="s">
        <v>898</v>
      </c>
      <c r="B43" s="4" t="s">
        <v>138</v>
      </c>
      <c r="C43" s="1" t="s">
        <v>139</v>
      </c>
      <c r="D43" s="1" t="s">
        <v>140</v>
      </c>
      <c r="E43" s="13">
        <v>40925</v>
      </c>
      <c r="F43" s="6" t="s">
        <v>150</v>
      </c>
      <c r="G43" s="11">
        <v>2354</v>
      </c>
      <c r="H43" s="83"/>
      <c r="I43" s="83"/>
      <c r="J43" s="70" t="s">
        <v>879</v>
      </c>
    </row>
    <row r="44" spans="1:10" ht="27" customHeight="1">
      <c r="A44" s="65" t="s">
        <v>898</v>
      </c>
      <c r="B44" s="4" t="s">
        <v>145</v>
      </c>
      <c r="C44" s="1" t="s">
        <v>146</v>
      </c>
      <c r="D44" s="1" t="s">
        <v>147</v>
      </c>
      <c r="E44" s="13">
        <v>41683</v>
      </c>
      <c r="F44" s="6" t="s">
        <v>280</v>
      </c>
      <c r="G44" s="11">
        <f>4650+500</f>
        <v>5150</v>
      </c>
      <c r="H44" s="83"/>
      <c r="I44" s="83"/>
      <c r="J44" s="70" t="s">
        <v>879</v>
      </c>
    </row>
    <row r="45" spans="1:10" ht="24.75" customHeight="1">
      <c r="A45" s="65" t="s">
        <v>898</v>
      </c>
      <c r="B45" s="4" t="s">
        <v>153</v>
      </c>
      <c r="C45" s="1" t="s">
        <v>154</v>
      </c>
      <c r="D45" s="1" t="s">
        <v>67</v>
      </c>
      <c r="E45" s="13">
        <v>41684</v>
      </c>
      <c r="F45" s="6" t="s">
        <v>155</v>
      </c>
      <c r="G45" s="11">
        <v>3900</v>
      </c>
      <c r="H45" s="83"/>
      <c r="I45" s="83"/>
      <c r="J45" s="70" t="s">
        <v>879</v>
      </c>
    </row>
    <row r="46" spans="1:10" ht="27" customHeight="1">
      <c r="A46" s="65" t="s">
        <v>898</v>
      </c>
      <c r="B46" s="4" t="s">
        <v>156</v>
      </c>
      <c r="C46" s="1" t="s">
        <v>157</v>
      </c>
      <c r="D46" s="1" t="s">
        <v>158</v>
      </c>
      <c r="E46" s="13">
        <v>41688</v>
      </c>
      <c r="F46" s="6" t="s">
        <v>174</v>
      </c>
      <c r="G46" s="11">
        <v>1190</v>
      </c>
      <c r="H46" s="83"/>
      <c r="I46" s="83"/>
      <c r="J46" s="70" t="s">
        <v>879</v>
      </c>
    </row>
    <row r="47" spans="1:10" ht="29.25" customHeight="1">
      <c r="A47" s="65" t="s">
        <v>898</v>
      </c>
      <c r="B47" s="4" t="s">
        <v>161</v>
      </c>
      <c r="C47" s="1" t="s">
        <v>162</v>
      </c>
      <c r="D47" s="1" t="s">
        <v>77</v>
      </c>
      <c r="E47" s="13">
        <v>41688</v>
      </c>
      <c r="F47" s="6" t="s">
        <v>165</v>
      </c>
      <c r="G47" s="11">
        <v>398.95</v>
      </c>
      <c r="H47" s="83"/>
      <c r="I47" s="83"/>
      <c r="J47" s="70" t="s">
        <v>879</v>
      </c>
    </row>
    <row r="48" spans="1:10" ht="27.75" customHeight="1">
      <c r="A48" s="65" t="s">
        <v>898</v>
      </c>
      <c r="B48" s="4" t="s">
        <v>38</v>
      </c>
      <c r="C48" s="1" t="s">
        <v>36</v>
      </c>
      <c r="D48" s="1" t="s">
        <v>163</v>
      </c>
      <c r="E48" s="13">
        <v>41563</v>
      </c>
      <c r="F48" s="6" t="s">
        <v>494</v>
      </c>
      <c r="G48" s="11">
        <v>1600</v>
      </c>
      <c r="H48" s="83"/>
      <c r="I48" s="83"/>
      <c r="J48" s="70" t="s">
        <v>879</v>
      </c>
    </row>
    <row r="49" spans="1:10" ht="30.75" customHeight="1">
      <c r="A49" s="65" t="s">
        <v>898</v>
      </c>
      <c r="B49" s="4" t="s">
        <v>168</v>
      </c>
      <c r="C49" s="1" t="s">
        <v>166</v>
      </c>
      <c r="D49" s="1" t="s">
        <v>167</v>
      </c>
      <c r="E49" s="13">
        <v>41689</v>
      </c>
      <c r="F49" s="6" t="s">
        <v>895</v>
      </c>
      <c r="G49" s="11">
        <f>510*0.5</f>
        <v>255</v>
      </c>
      <c r="H49" s="83"/>
      <c r="I49" s="83"/>
      <c r="J49" s="70" t="s">
        <v>879</v>
      </c>
    </row>
    <row r="50" spans="1:10" ht="28.5" customHeight="1">
      <c r="A50" s="65" t="s">
        <v>898</v>
      </c>
      <c r="B50" s="4" t="s">
        <v>96</v>
      </c>
      <c r="C50" s="1" t="s">
        <v>97</v>
      </c>
      <c r="D50" s="1" t="s">
        <v>187</v>
      </c>
      <c r="E50" s="13">
        <v>41705</v>
      </c>
      <c r="F50" s="6" t="s">
        <v>243</v>
      </c>
      <c r="G50" s="11">
        <v>1340</v>
      </c>
      <c r="H50" s="83"/>
      <c r="I50" s="83"/>
      <c r="J50" s="70" t="s">
        <v>879</v>
      </c>
    </row>
    <row r="51" spans="1:10" ht="27" customHeight="1">
      <c r="A51" s="65" t="s">
        <v>898</v>
      </c>
      <c r="B51" s="4" t="s">
        <v>169</v>
      </c>
      <c r="C51" s="1" t="s">
        <v>170</v>
      </c>
      <c r="D51" s="1" t="s">
        <v>171</v>
      </c>
      <c r="E51" s="13">
        <v>41694</v>
      </c>
      <c r="F51" s="6" t="s">
        <v>213</v>
      </c>
      <c r="G51" s="11">
        <v>3054</v>
      </c>
      <c r="H51" s="83"/>
      <c r="I51" s="83"/>
      <c r="J51" s="70" t="s">
        <v>879</v>
      </c>
    </row>
    <row r="52" spans="1:10" ht="30" customHeight="1">
      <c r="A52" s="65" t="s">
        <v>898</v>
      </c>
      <c r="B52" s="4" t="s">
        <v>106</v>
      </c>
      <c r="C52" s="1" t="s">
        <v>104</v>
      </c>
      <c r="D52" s="1" t="s">
        <v>172</v>
      </c>
      <c r="E52" s="13">
        <v>41695</v>
      </c>
      <c r="F52" s="6" t="s">
        <v>183</v>
      </c>
      <c r="G52" s="11">
        <v>286.56</v>
      </c>
      <c r="H52" s="83"/>
      <c r="I52" s="83"/>
      <c r="J52" s="70" t="s">
        <v>879</v>
      </c>
    </row>
    <row r="53" spans="1:10" ht="25.5" customHeight="1">
      <c r="A53" s="65" t="s">
        <v>898</v>
      </c>
      <c r="B53" s="4" t="s">
        <v>177</v>
      </c>
      <c r="C53" s="1" t="s">
        <v>176</v>
      </c>
      <c r="D53" s="1" t="s">
        <v>175</v>
      </c>
      <c r="E53" s="13">
        <v>41641</v>
      </c>
      <c r="F53" s="6" t="s">
        <v>179</v>
      </c>
      <c r="G53" s="11">
        <v>99.1</v>
      </c>
      <c r="H53" s="83"/>
      <c r="I53" s="83"/>
      <c r="J53" s="70" t="s">
        <v>879</v>
      </c>
    </row>
    <row r="54" spans="1:10" ht="27.75" customHeight="1">
      <c r="A54" s="65" t="s">
        <v>898</v>
      </c>
      <c r="B54" s="4" t="s">
        <v>188</v>
      </c>
      <c r="C54" s="1" t="s">
        <v>189</v>
      </c>
      <c r="D54" s="1" t="s">
        <v>190</v>
      </c>
      <c r="E54" s="13">
        <v>41696</v>
      </c>
      <c r="F54" s="6" t="s">
        <v>240</v>
      </c>
      <c r="G54" s="11">
        <v>1250</v>
      </c>
      <c r="H54" s="83"/>
      <c r="I54" s="83"/>
      <c r="J54" s="70" t="s">
        <v>879</v>
      </c>
    </row>
    <row r="55" spans="1:10" ht="29.25" customHeight="1">
      <c r="A55" s="65" t="s">
        <v>898</v>
      </c>
      <c r="B55" s="4" t="s">
        <v>184</v>
      </c>
      <c r="C55" s="1" t="s">
        <v>185</v>
      </c>
      <c r="D55" s="1" t="s">
        <v>186</v>
      </c>
      <c r="E55" s="13">
        <v>41705</v>
      </c>
      <c r="F55" s="4" t="s">
        <v>218</v>
      </c>
      <c r="G55" s="11">
        <v>1800</v>
      </c>
      <c r="H55" s="83"/>
      <c r="I55" s="83"/>
      <c r="J55" s="70" t="s">
        <v>879</v>
      </c>
    </row>
    <row r="56" spans="1:10" s="14" customFormat="1" ht="26.25" customHeight="1">
      <c r="A56" s="65" t="s">
        <v>898</v>
      </c>
      <c r="B56" s="4" t="s">
        <v>188</v>
      </c>
      <c r="C56" s="1" t="s">
        <v>189</v>
      </c>
      <c r="D56" s="1" t="s">
        <v>191</v>
      </c>
      <c r="E56" s="13">
        <v>41696</v>
      </c>
      <c r="F56" s="6" t="s">
        <v>214</v>
      </c>
      <c r="G56" s="11">
        <v>900</v>
      </c>
      <c r="H56" s="83"/>
      <c r="I56" s="83"/>
      <c r="J56" s="70" t="s">
        <v>879</v>
      </c>
    </row>
    <row r="57" spans="1:10" ht="28.5" customHeight="1">
      <c r="A57" s="65" t="s">
        <v>898</v>
      </c>
      <c r="B57" s="4" t="s">
        <v>42</v>
      </c>
      <c r="C57" s="1" t="s">
        <v>43</v>
      </c>
      <c r="D57" s="1" t="s">
        <v>85</v>
      </c>
      <c r="E57" s="13">
        <v>41704</v>
      </c>
      <c r="F57" s="6" t="s">
        <v>239</v>
      </c>
      <c r="G57" s="11">
        <v>3180</v>
      </c>
      <c r="H57" s="83"/>
      <c r="I57" s="83"/>
      <c r="J57" s="70" t="s">
        <v>879</v>
      </c>
    </row>
    <row r="58" spans="1:10" ht="28.5" customHeight="1">
      <c r="A58" s="65" t="s">
        <v>898</v>
      </c>
      <c r="B58" s="4" t="s">
        <v>195</v>
      </c>
      <c r="C58" s="1" t="s">
        <v>194</v>
      </c>
      <c r="D58" s="1" t="s">
        <v>193</v>
      </c>
      <c r="E58" s="13">
        <v>41696</v>
      </c>
      <c r="F58" s="50" t="s">
        <v>258</v>
      </c>
      <c r="G58" s="11">
        <v>2500</v>
      </c>
      <c r="H58" s="83"/>
      <c r="I58" s="83"/>
      <c r="J58" s="70" t="s">
        <v>879</v>
      </c>
    </row>
    <row r="59" spans="1:10" ht="28.5" customHeight="1">
      <c r="A59" s="65" t="s">
        <v>898</v>
      </c>
      <c r="B59" s="4" t="s">
        <v>196</v>
      </c>
      <c r="C59" s="1" t="s">
        <v>197</v>
      </c>
      <c r="D59" s="1" t="s">
        <v>198</v>
      </c>
      <c r="E59" s="13">
        <v>41708</v>
      </c>
      <c r="F59" s="4" t="s">
        <v>206</v>
      </c>
      <c r="G59" s="2">
        <v>190</v>
      </c>
      <c r="H59" s="13"/>
      <c r="I59" s="13"/>
      <c r="J59" s="70" t="s">
        <v>879</v>
      </c>
    </row>
    <row r="60" spans="1:10" ht="25.5" customHeight="1">
      <c r="A60" s="65" t="s">
        <v>898</v>
      </c>
      <c r="B60" s="4" t="s">
        <v>200</v>
      </c>
      <c r="C60" s="1" t="s">
        <v>199</v>
      </c>
      <c r="D60" s="1" t="s">
        <v>201</v>
      </c>
      <c r="E60" s="13">
        <v>41709</v>
      </c>
      <c r="F60" s="6" t="s">
        <v>362</v>
      </c>
      <c r="G60" s="2">
        <v>1484.45</v>
      </c>
      <c r="H60" s="13"/>
      <c r="I60" s="13"/>
      <c r="J60" s="70" t="s">
        <v>879</v>
      </c>
    </row>
    <row r="61" spans="1:10" ht="26.25" customHeight="1">
      <c r="A61" s="65" t="s">
        <v>898</v>
      </c>
      <c r="B61" s="4" t="s">
        <v>203</v>
      </c>
      <c r="C61" s="1" t="s">
        <v>204</v>
      </c>
      <c r="D61" s="1" t="s">
        <v>205</v>
      </c>
      <c r="E61" s="13">
        <v>41704</v>
      </c>
      <c r="F61" s="4" t="s">
        <v>339</v>
      </c>
      <c r="G61" s="2">
        <v>4630</v>
      </c>
      <c r="H61" s="13"/>
      <c r="I61" s="13"/>
      <c r="J61" s="70" t="s">
        <v>879</v>
      </c>
    </row>
    <row r="62" spans="1:10" ht="42" customHeight="1">
      <c r="A62" s="65" t="s">
        <v>898</v>
      </c>
      <c r="B62" s="4" t="s">
        <v>207</v>
      </c>
      <c r="C62" s="1" t="s">
        <v>208</v>
      </c>
      <c r="D62" s="1" t="s">
        <v>209</v>
      </c>
      <c r="E62" s="13">
        <v>41696</v>
      </c>
      <c r="F62" s="6" t="s">
        <v>404</v>
      </c>
      <c r="G62" s="2">
        <v>2200</v>
      </c>
      <c r="H62" s="13"/>
      <c r="I62" s="13"/>
      <c r="J62" s="70" t="s">
        <v>879</v>
      </c>
    </row>
    <row r="63" spans="1:10" ht="27.75" customHeight="1">
      <c r="A63" s="65" t="s">
        <v>898</v>
      </c>
      <c r="B63" s="4" t="s">
        <v>210</v>
      </c>
      <c r="C63" s="1" t="s">
        <v>211</v>
      </c>
      <c r="D63" s="1" t="s">
        <v>212</v>
      </c>
      <c r="E63" s="13">
        <v>41654</v>
      </c>
      <c r="F63" s="4" t="s">
        <v>272</v>
      </c>
      <c r="G63" s="2">
        <v>2528.9</v>
      </c>
      <c r="H63" s="13"/>
      <c r="I63" s="13"/>
      <c r="J63" s="70" t="s">
        <v>879</v>
      </c>
    </row>
    <row r="64" spans="1:10" ht="27.75" customHeight="1">
      <c r="A64" s="65" t="s">
        <v>898</v>
      </c>
      <c r="B64" s="4" t="s">
        <v>215</v>
      </c>
      <c r="C64" s="1" t="s">
        <v>216</v>
      </c>
      <c r="D64" s="1" t="s">
        <v>217</v>
      </c>
      <c r="E64" s="13">
        <v>41712</v>
      </c>
      <c r="F64" s="4" t="s">
        <v>261</v>
      </c>
      <c r="G64" s="2">
        <v>1960</v>
      </c>
      <c r="H64" s="13"/>
      <c r="I64" s="13"/>
      <c r="J64" s="70" t="s">
        <v>879</v>
      </c>
    </row>
    <row r="65" spans="1:10" ht="29.25" customHeight="1">
      <c r="A65" s="65" t="s">
        <v>898</v>
      </c>
      <c r="B65" s="4" t="s">
        <v>188</v>
      </c>
      <c r="C65" s="1" t="s">
        <v>189</v>
      </c>
      <c r="D65" s="1" t="s">
        <v>219</v>
      </c>
      <c r="E65" s="13">
        <v>41708</v>
      </c>
      <c r="F65" s="6" t="s">
        <v>259</v>
      </c>
      <c r="G65" s="11">
        <v>1800</v>
      </c>
      <c r="H65" s="83"/>
      <c r="I65" s="83"/>
      <c r="J65" s="70" t="s">
        <v>879</v>
      </c>
    </row>
    <row r="66" spans="1:10" ht="27.75" customHeight="1">
      <c r="A66" s="65" t="s">
        <v>898</v>
      </c>
      <c r="B66" s="4" t="s">
        <v>220</v>
      </c>
      <c r="C66" s="1" t="s">
        <v>221</v>
      </c>
      <c r="D66" s="1" t="s">
        <v>222</v>
      </c>
      <c r="E66" s="13">
        <v>41712</v>
      </c>
      <c r="F66" s="4" t="s">
        <v>271</v>
      </c>
      <c r="G66" s="2">
        <v>600</v>
      </c>
      <c r="H66" s="13"/>
      <c r="I66" s="13"/>
      <c r="J66" s="70" t="s">
        <v>879</v>
      </c>
    </row>
    <row r="67" spans="1:10" ht="26.25" customHeight="1">
      <c r="A67" s="65" t="s">
        <v>898</v>
      </c>
      <c r="B67" s="4" t="s">
        <v>223</v>
      </c>
      <c r="C67" s="1" t="s">
        <v>224</v>
      </c>
      <c r="D67" s="1" t="s">
        <v>225</v>
      </c>
      <c r="E67" s="13">
        <v>41716</v>
      </c>
      <c r="F67" s="6" t="s">
        <v>245</v>
      </c>
      <c r="G67" s="2">
        <v>718.8</v>
      </c>
      <c r="H67" s="13"/>
      <c r="I67" s="13"/>
      <c r="J67" s="70" t="s">
        <v>879</v>
      </c>
    </row>
    <row r="68" spans="1:10" ht="27" customHeight="1">
      <c r="A68" s="65" t="s">
        <v>898</v>
      </c>
      <c r="B68" s="4" t="s">
        <v>226</v>
      </c>
      <c r="C68" s="1" t="s">
        <v>227</v>
      </c>
      <c r="D68" s="1" t="s">
        <v>228</v>
      </c>
      <c r="E68" s="13">
        <v>41716</v>
      </c>
      <c r="F68" s="6" t="s">
        <v>244</v>
      </c>
      <c r="G68" s="2">
        <v>300</v>
      </c>
      <c r="H68" s="13"/>
      <c r="I68" s="13"/>
      <c r="J68" s="70" t="s">
        <v>879</v>
      </c>
    </row>
    <row r="69" spans="1:10" ht="27" customHeight="1">
      <c r="A69" s="65" t="s">
        <v>898</v>
      </c>
      <c r="B69" s="4" t="s">
        <v>229</v>
      </c>
      <c r="C69" s="1" t="s">
        <v>230</v>
      </c>
      <c r="D69" s="1" t="s">
        <v>231</v>
      </c>
      <c r="E69" s="13">
        <v>41712</v>
      </c>
      <c r="F69" s="6" t="s">
        <v>524</v>
      </c>
      <c r="G69" s="11">
        <v>960</v>
      </c>
      <c r="H69" s="83"/>
      <c r="I69" s="83"/>
      <c r="J69" s="70" t="s">
        <v>879</v>
      </c>
    </row>
    <row r="70" spans="1:10" ht="27" customHeight="1">
      <c r="A70" s="65" t="s">
        <v>898</v>
      </c>
      <c r="B70" s="4" t="s">
        <v>232</v>
      </c>
      <c r="C70" s="1" t="s">
        <v>197</v>
      </c>
      <c r="D70" s="1" t="s">
        <v>233</v>
      </c>
      <c r="E70" s="13">
        <v>41716</v>
      </c>
      <c r="F70" s="4" t="s">
        <v>242</v>
      </c>
      <c r="G70" s="11">
        <v>950</v>
      </c>
      <c r="H70" s="83"/>
      <c r="I70" s="83"/>
      <c r="J70" s="70" t="s">
        <v>879</v>
      </c>
    </row>
    <row r="71" spans="1:10" ht="27.75" customHeight="1">
      <c r="A71" s="65" t="s">
        <v>898</v>
      </c>
      <c r="B71" s="4" t="s">
        <v>132</v>
      </c>
      <c r="C71" s="1" t="s">
        <v>133</v>
      </c>
      <c r="D71" s="1" t="s">
        <v>234</v>
      </c>
      <c r="E71" s="13">
        <v>41681</v>
      </c>
      <c r="F71" s="6" t="s">
        <v>235</v>
      </c>
      <c r="G71" s="11">
        <v>7594.81</v>
      </c>
      <c r="H71" s="83"/>
      <c r="I71" s="83"/>
      <c r="J71" s="70" t="s">
        <v>879</v>
      </c>
    </row>
    <row r="72" spans="1:10" ht="25.5" customHeight="1">
      <c r="A72" s="65" t="s">
        <v>898</v>
      </c>
      <c r="B72" s="4" t="s">
        <v>236</v>
      </c>
      <c r="C72" s="1" t="s">
        <v>6</v>
      </c>
      <c r="D72" s="1" t="s">
        <v>237</v>
      </c>
      <c r="E72" s="13">
        <v>41614</v>
      </c>
      <c r="F72" s="6" t="s">
        <v>238</v>
      </c>
      <c r="G72" s="11">
        <v>6300</v>
      </c>
      <c r="H72" s="83"/>
      <c r="I72" s="83"/>
      <c r="J72" s="70" t="s">
        <v>879</v>
      </c>
    </row>
    <row r="73" spans="1:10" ht="27.75" customHeight="1">
      <c r="A73" s="65" t="s">
        <v>898</v>
      </c>
      <c r="B73" s="4" t="s">
        <v>246</v>
      </c>
      <c r="C73" s="1" t="s">
        <v>60</v>
      </c>
      <c r="D73" s="1" t="s">
        <v>249</v>
      </c>
      <c r="E73" s="13">
        <v>41716</v>
      </c>
      <c r="F73" s="4" t="s">
        <v>251</v>
      </c>
      <c r="G73" s="11">
        <v>3169.41</v>
      </c>
      <c r="H73" s="83"/>
      <c r="I73" s="83"/>
      <c r="J73" s="70" t="s">
        <v>879</v>
      </c>
    </row>
    <row r="74" spans="1:10" ht="24.75" customHeight="1">
      <c r="A74" s="65" t="s">
        <v>898</v>
      </c>
      <c r="B74" s="4" t="s">
        <v>247</v>
      </c>
      <c r="C74" s="1" t="s">
        <v>248</v>
      </c>
      <c r="D74" s="1" t="s">
        <v>249</v>
      </c>
      <c r="E74" s="13">
        <v>41716</v>
      </c>
      <c r="F74" s="4" t="s">
        <v>250</v>
      </c>
      <c r="G74" s="11">
        <v>593.22</v>
      </c>
      <c r="H74" s="83"/>
      <c r="I74" s="83"/>
      <c r="J74" s="70" t="s">
        <v>879</v>
      </c>
    </row>
    <row r="75" spans="1:10" ht="26.25" customHeight="1">
      <c r="A75" s="65" t="s">
        <v>898</v>
      </c>
      <c r="B75" s="52" t="s">
        <v>253</v>
      </c>
      <c r="C75" s="1" t="s">
        <v>36</v>
      </c>
      <c r="D75" s="1" t="s">
        <v>252</v>
      </c>
      <c r="E75" s="13">
        <v>41719</v>
      </c>
      <c r="F75" s="6" t="s">
        <v>273</v>
      </c>
      <c r="G75" s="11">
        <v>5695.1</v>
      </c>
      <c r="H75" s="83"/>
      <c r="I75" s="83"/>
      <c r="J75" s="70" t="s">
        <v>879</v>
      </c>
    </row>
    <row r="76" spans="1:10" ht="27.75" customHeight="1">
      <c r="A76" s="65" t="s">
        <v>898</v>
      </c>
      <c r="B76" s="4" t="s">
        <v>256</v>
      </c>
      <c r="C76" s="1" t="s">
        <v>185</v>
      </c>
      <c r="D76" s="1" t="s">
        <v>257</v>
      </c>
      <c r="E76" s="13">
        <v>41719</v>
      </c>
      <c r="F76" s="6" t="s">
        <v>823</v>
      </c>
      <c r="G76" s="11">
        <v>1170</v>
      </c>
      <c r="H76" s="83"/>
      <c r="I76" s="83"/>
      <c r="J76" s="70" t="s">
        <v>879</v>
      </c>
    </row>
    <row r="77" spans="1:10" ht="26.25" customHeight="1">
      <c r="A77" s="65" t="s">
        <v>898</v>
      </c>
      <c r="B77" s="4" t="s">
        <v>263</v>
      </c>
      <c r="C77" s="1" t="s">
        <v>262</v>
      </c>
      <c r="D77" s="1" t="s">
        <v>264</v>
      </c>
      <c r="E77" s="13">
        <v>41690</v>
      </c>
      <c r="F77" s="6" t="s">
        <v>270</v>
      </c>
      <c r="G77" s="11">
        <v>1000</v>
      </c>
      <c r="H77" s="83"/>
      <c r="I77" s="83"/>
      <c r="J77" s="70" t="s">
        <v>879</v>
      </c>
    </row>
    <row r="78" spans="1:10" ht="30.75" customHeight="1">
      <c r="A78" s="65" t="s">
        <v>898</v>
      </c>
      <c r="B78" s="4" t="s">
        <v>265</v>
      </c>
      <c r="C78" s="1" t="s">
        <v>266</v>
      </c>
      <c r="D78" s="13" t="s">
        <v>267</v>
      </c>
      <c r="E78" s="13">
        <v>41711</v>
      </c>
      <c r="F78" s="4" t="s">
        <v>827</v>
      </c>
      <c r="G78" s="11">
        <v>1849.91</v>
      </c>
      <c r="H78" s="83"/>
      <c r="I78" s="83"/>
      <c r="J78" s="70" t="s">
        <v>879</v>
      </c>
    </row>
    <row r="79" spans="1:10" ht="27" customHeight="1">
      <c r="A79" s="65" t="s">
        <v>898</v>
      </c>
      <c r="B79" s="4" t="s">
        <v>277</v>
      </c>
      <c r="C79" s="1" t="s">
        <v>278</v>
      </c>
      <c r="D79" s="1" t="s">
        <v>279</v>
      </c>
      <c r="E79" s="13">
        <v>41731</v>
      </c>
      <c r="F79" s="4" t="s">
        <v>309</v>
      </c>
      <c r="G79" s="2">
        <v>3320</v>
      </c>
      <c r="H79" s="13"/>
      <c r="I79" s="13"/>
      <c r="J79" s="70" t="s">
        <v>879</v>
      </c>
    </row>
    <row r="80" spans="1:10" ht="27.75" customHeight="1">
      <c r="A80" s="65" t="s">
        <v>898</v>
      </c>
      <c r="B80" s="4" t="s">
        <v>281</v>
      </c>
      <c r="C80" s="1" t="s">
        <v>282</v>
      </c>
      <c r="D80" s="1" t="s">
        <v>283</v>
      </c>
      <c r="E80" s="13">
        <v>41733</v>
      </c>
      <c r="F80" s="6" t="s">
        <v>304</v>
      </c>
      <c r="G80" s="11">
        <v>1000</v>
      </c>
      <c r="H80" s="83"/>
      <c r="I80" s="83"/>
      <c r="J80" s="70" t="s">
        <v>879</v>
      </c>
    </row>
    <row r="81" spans="1:10" ht="28.5" customHeight="1">
      <c r="A81" s="65" t="s">
        <v>898</v>
      </c>
      <c r="B81" s="4" t="s">
        <v>284</v>
      </c>
      <c r="C81" s="1" t="s">
        <v>49</v>
      </c>
      <c r="D81" s="1" t="s">
        <v>285</v>
      </c>
      <c r="E81" s="13">
        <v>41736</v>
      </c>
      <c r="F81" s="6" t="s">
        <v>296</v>
      </c>
      <c r="G81" s="11">
        <v>1441</v>
      </c>
      <c r="H81" s="83"/>
      <c r="I81" s="83"/>
      <c r="J81" s="70" t="s">
        <v>879</v>
      </c>
    </row>
    <row r="82" spans="1:10" ht="25.5" customHeight="1">
      <c r="A82" s="65" t="s">
        <v>898</v>
      </c>
      <c r="B82" s="4" t="s">
        <v>286</v>
      </c>
      <c r="C82" s="1" t="s">
        <v>287</v>
      </c>
      <c r="D82" s="13" t="s">
        <v>288</v>
      </c>
      <c r="E82" s="13">
        <v>41719</v>
      </c>
      <c r="F82" s="4" t="s">
        <v>303</v>
      </c>
      <c r="G82" s="11">
        <v>3000</v>
      </c>
      <c r="H82" s="83"/>
      <c r="I82" s="83"/>
      <c r="J82" s="70" t="s">
        <v>879</v>
      </c>
    </row>
    <row r="83" spans="1:10" ht="27" customHeight="1">
      <c r="A83" s="65" t="s">
        <v>898</v>
      </c>
      <c r="B83" s="4" t="s">
        <v>290</v>
      </c>
      <c r="C83" s="1" t="s">
        <v>289</v>
      </c>
      <c r="D83" s="1" t="s">
        <v>291</v>
      </c>
      <c r="E83" s="13">
        <v>41725</v>
      </c>
      <c r="F83" s="4" t="s">
        <v>311</v>
      </c>
      <c r="G83" s="11">
        <v>440</v>
      </c>
      <c r="H83" s="83"/>
      <c r="I83" s="83"/>
      <c r="J83" s="70" t="s">
        <v>879</v>
      </c>
    </row>
    <row r="84" spans="1:10" ht="27" customHeight="1">
      <c r="A84" s="65" t="s">
        <v>898</v>
      </c>
      <c r="B84" s="4" t="s">
        <v>325</v>
      </c>
      <c r="C84" s="1" t="s">
        <v>326</v>
      </c>
      <c r="D84" s="1" t="s">
        <v>292</v>
      </c>
      <c r="E84" s="13">
        <v>41725</v>
      </c>
      <c r="F84" s="4" t="s">
        <v>327</v>
      </c>
      <c r="G84" s="11">
        <v>1050</v>
      </c>
      <c r="H84" s="83"/>
      <c r="I84" s="83"/>
      <c r="J84" s="70" t="s">
        <v>879</v>
      </c>
    </row>
    <row r="85" spans="1:10" ht="25.5" customHeight="1">
      <c r="A85" s="65" t="s">
        <v>898</v>
      </c>
      <c r="B85" s="4" t="s">
        <v>293</v>
      </c>
      <c r="C85" s="1" t="s">
        <v>294</v>
      </c>
      <c r="D85" s="1" t="s">
        <v>295</v>
      </c>
      <c r="E85" s="13">
        <v>41737</v>
      </c>
      <c r="F85" s="6" t="s">
        <v>375</v>
      </c>
      <c r="G85" s="11">
        <f>35*87</f>
        <v>3045</v>
      </c>
      <c r="H85" s="83"/>
      <c r="I85" s="83"/>
      <c r="J85" s="70" t="s">
        <v>879</v>
      </c>
    </row>
    <row r="86" spans="1:10" ht="33.75" customHeight="1">
      <c r="A86" s="65" t="s">
        <v>898</v>
      </c>
      <c r="B86" s="4" t="s">
        <v>96</v>
      </c>
      <c r="C86" s="1" t="s">
        <v>97</v>
      </c>
      <c r="D86" s="1" t="s">
        <v>297</v>
      </c>
      <c r="E86" s="13">
        <v>41740</v>
      </c>
      <c r="F86" s="6" t="s">
        <v>338</v>
      </c>
      <c r="G86" s="11">
        <v>1340</v>
      </c>
      <c r="H86" s="83"/>
      <c r="I86" s="83"/>
      <c r="J86" s="70" t="s">
        <v>879</v>
      </c>
    </row>
    <row r="87" spans="1:10" ht="27" customHeight="1">
      <c r="A87" s="65" t="s">
        <v>898</v>
      </c>
      <c r="B87" s="4" t="s">
        <v>299</v>
      </c>
      <c r="C87" s="45" t="s">
        <v>157</v>
      </c>
      <c r="D87" s="1" t="s">
        <v>298</v>
      </c>
      <c r="E87" s="13">
        <v>41737</v>
      </c>
      <c r="F87" s="4" t="s">
        <v>312</v>
      </c>
      <c r="G87" s="2">
        <v>7280</v>
      </c>
      <c r="H87" s="13"/>
      <c r="I87" s="13"/>
      <c r="J87" s="70" t="s">
        <v>879</v>
      </c>
    </row>
    <row r="88" spans="1:10" ht="33.75" customHeight="1">
      <c r="A88" s="65" t="s">
        <v>898</v>
      </c>
      <c r="B88" s="4" t="s">
        <v>301</v>
      </c>
      <c r="C88" s="1" t="s">
        <v>300</v>
      </c>
      <c r="D88" s="1" t="s">
        <v>302</v>
      </c>
      <c r="E88" s="13">
        <v>41740</v>
      </c>
      <c r="F88" s="4" t="s">
        <v>320</v>
      </c>
      <c r="G88" s="11">
        <v>846.3</v>
      </c>
      <c r="H88" s="83"/>
      <c r="I88" s="83"/>
      <c r="J88" s="70" t="s">
        <v>879</v>
      </c>
    </row>
    <row r="89" spans="1:10" ht="39.75" customHeight="1">
      <c r="A89" s="65" t="s">
        <v>898</v>
      </c>
      <c r="B89" s="4" t="s">
        <v>306</v>
      </c>
      <c r="C89" s="1" t="s">
        <v>305</v>
      </c>
      <c r="D89" s="1" t="s">
        <v>307</v>
      </c>
      <c r="E89" s="13">
        <v>41744</v>
      </c>
      <c r="F89" s="6" t="s">
        <v>308</v>
      </c>
      <c r="G89" s="11">
        <v>570</v>
      </c>
      <c r="H89" s="83"/>
      <c r="I89" s="83"/>
      <c r="J89" s="70" t="s">
        <v>879</v>
      </c>
    </row>
    <row r="90" spans="1:10" ht="29.25" customHeight="1">
      <c r="A90" s="65" t="s">
        <v>898</v>
      </c>
      <c r="B90" s="4" t="s">
        <v>255</v>
      </c>
      <c r="C90" s="1" t="s">
        <v>254</v>
      </c>
      <c r="D90" s="1" t="s">
        <v>237</v>
      </c>
      <c r="E90" s="13">
        <v>41614</v>
      </c>
      <c r="F90" s="6" t="s">
        <v>826</v>
      </c>
      <c r="G90" s="11">
        <f>4097</f>
        <v>4097</v>
      </c>
      <c r="H90" s="83"/>
      <c r="I90" s="83"/>
      <c r="J90" s="70" t="s">
        <v>879</v>
      </c>
    </row>
    <row r="91" spans="1:10" ht="27" customHeight="1">
      <c r="A91" s="65" t="s">
        <v>898</v>
      </c>
      <c r="B91" s="4" t="s">
        <v>314</v>
      </c>
      <c r="C91" s="1" t="s">
        <v>313</v>
      </c>
      <c r="D91" s="1" t="s">
        <v>315</v>
      </c>
      <c r="E91" s="13">
        <v>41708</v>
      </c>
      <c r="F91" s="6" t="s">
        <v>317</v>
      </c>
      <c r="G91" s="11">
        <v>1440</v>
      </c>
      <c r="H91" s="83"/>
      <c r="I91" s="83"/>
      <c r="J91" s="70" t="s">
        <v>879</v>
      </c>
    </row>
    <row r="92" spans="1:10" ht="25.5">
      <c r="A92" s="65" t="s">
        <v>898</v>
      </c>
      <c r="B92" s="4" t="s">
        <v>318</v>
      </c>
      <c r="C92" s="1" t="s">
        <v>319</v>
      </c>
      <c r="D92" s="1" t="s">
        <v>316</v>
      </c>
      <c r="E92" s="13">
        <v>41758</v>
      </c>
      <c r="F92" s="6" t="s">
        <v>321</v>
      </c>
      <c r="G92" s="11">
        <v>1000</v>
      </c>
      <c r="H92" s="83"/>
      <c r="I92" s="83"/>
      <c r="J92" s="70" t="s">
        <v>879</v>
      </c>
    </row>
    <row r="93" spans="1:10" ht="26.25" customHeight="1">
      <c r="A93" s="65" t="s">
        <v>898</v>
      </c>
      <c r="B93" s="4" t="s">
        <v>322</v>
      </c>
      <c r="C93" s="1" t="s">
        <v>323</v>
      </c>
      <c r="D93" s="1" t="s">
        <v>324</v>
      </c>
      <c r="E93" s="13">
        <v>41740</v>
      </c>
      <c r="F93" s="6" t="s">
        <v>350</v>
      </c>
      <c r="G93" s="11">
        <v>400</v>
      </c>
      <c r="H93" s="83"/>
      <c r="I93" s="83"/>
      <c r="J93" s="70" t="s">
        <v>879</v>
      </c>
    </row>
    <row r="94" spans="1:10" ht="26.25" customHeight="1">
      <c r="A94" s="65" t="s">
        <v>898</v>
      </c>
      <c r="B94" s="4" t="s">
        <v>328</v>
      </c>
      <c r="C94" s="1" t="s">
        <v>329</v>
      </c>
      <c r="D94" s="1" t="s">
        <v>333</v>
      </c>
      <c r="E94" s="13">
        <v>41761</v>
      </c>
      <c r="F94" s="6" t="s">
        <v>388</v>
      </c>
      <c r="G94" s="11">
        <v>860</v>
      </c>
      <c r="H94" s="83"/>
      <c r="I94" s="83"/>
      <c r="J94" s="70" t="s">
        <v>879</v>
      </c>
    </row>
    <row r="95" spans="1:10" ht="27.75" customHeight="1">
      <c r="A95" s="65" t="s">
        <v>898</v>
      </c>
      <c r="B95" s="6" t="s">
        <v>332</v>
      </c>
      <c r="C95" s="3" t="s">
        <v>330</v>
      </c>
      <c r="D95" s="1" t="s">
        <v>331</v>
      </c>
      <c r="E95" s="13">
        <v>41705</v>
      </c>
      <c r="F95" s="6" t="s">
        <v>374</v>
      </c>
      <c r="G95" s="11">
        <v>3000</v>
      </c>
      <c r="H95" s="83"/>
      <c r="I95" s="83"/>
      <c r="J95" s="70" t="s">
        <v>879</v>
      </c>
    </row>
    <row r="96" spans="1:10" ht="25.5" customHeight="1">
      <c r="A96" s="65" t="s">
        <v>898</v>
      </c>
      <c r="B96" s="4" t="s">
        <v>334</v>
      </c>
      <c r="C96" s="1" t="s">
        <v>335</v>
      </c>
      <c r="D96" s="1" t="s">
        <v>336</v>
      </c>
      <c r="E96" s="13">
        <v>41732</v>
      </c>
      <c r="F96" s="6" t="s">
        <v>337</v>
      </c>
      <c r="G96" s="11">
        <v>198</v>
      </c>
      <c r="H96" s="83"/>
      <c r="I96" s="83"/>
      <c r="J96" s="70" t="s">
        <v>879</v>
      </c>
    </row>
    <row r="97" spans="1:10" ht="25.5" customHeight="1">
      <c r="A97" s="65" t="s">
        <v>898</v>
      </c>
      <c r="B97" s="4" t="s">
        <v>341</v>
      </c>
      <c r="C97" s="1" t="s">
        <v>340</v>
      </c>
      <c r="D97" s="1" t="s">
        <v>342</v>
      </c>
      <c r="E97" s="13">
        <v>41758</v>
      </c>
      <c r="F97" s="4" t="s">
        <v>357</v>
      </c>
      <c r="G97" s="11">
        <v>1462.3</v>
      </c>
      <c r="H97" s="83"/>
      <c r="I97" s="83"/>
      <c r="J97" s="70" t="s">
        <v>879</v>
      </c>
    </row>
    <row r="98" spans="1:10">
      <c r="A98" s="65" t="s">
        <v>898</v>
      </c>
      <c r="B98" s="4" t="s">
        <v>168</v>
      </c>
      <c r="C98" s="1" t="s">
        <v>166</v>
      </c>
      <c r="D98" s="1" t="s">
        <v>167</v>
      </c>
      <c r="E98" s="13">
        <v>41689</v>
      </c>
      <c r="F98" s="6" t="s">
        <v>343</v>
      </c>
      <c r="G98" s="11">
        <v>255</v>
      </c>
      <c r="H98" s="83"/>
      <c r="I98" s="83"/>
      <c r="J98" s="70" t="s">
        <v>879</v>
      </c>
    </row>
    <row r="99" spans="1:10" ht="27.75" customHeight="1">
      <c r="A99" s="65" t="s">
        <v>898</v>
      </c>
      <c r="B99" s="4" t="s">
        <v>344</v>
      </c>
      <c r="C99" s="1" t="s">
        <v>345</v>
      </c>
      <c r="D99" s="1" t="s">
        <v>346</v>
      </c>
      <c r="E99" s="13">
        <v>41772</v>
      </c>
      <c r="F99" s="4" t="s">
        <v>364</v>
      </c>
      <c r="G99" s="11">
        <f>2800*0.5</f>
        <v>1400</v>
      </c>
      <c r="H99" s="83"/>
      <c r="I99" s="83"/>
      <c r="J99" s="70" t="s">
        <v>879</v>
      </c>
    </row>
    <row r="100" spans="1:10" ht="27.75" customHeight="1">
      <c r="A100" s="65" t="s">
        <v>898</v>
      </c>
      <c r="B100" s="4" t="s">
        <v>349</v>
      </c>
      <c r="C100" s="1" t="s">
        <v>347</v>
      </c>
      <c r="D100" s="1" t="s">
        <v>348</v>
      </c>
      <c r="E100" s="13">
        <v>41761</v>
      </c>
      <c r="F100" s="6" t="s">
        <v>373</v>
      </c>
      <c r="G100" s="11">
        <v>4700</v>
      </c>
      <c r="H100" s="83"/>
      <c r="I100" s="83"/>
      <c r="J100" s="70" t="s">
        <v>879</v>
      </c>
    </row>
    <row r="101" spans="1:10" ht="30" customHeight="1">
      <c r="A101" s="65" t="s">
        <v>898</v>
      </c>
      <c r="B101" s="29" t="s">
        <v>351</v>
      </c>
      <c r="C101" s="44" t="s">
        <v>352</v>
      </c>
      <c r="D101" s="1" t="s">
        <v>353</v>
      </c>
      <c r="E101" s="13">
        <v>41772</v>
      </c>
      <c r="F101" s="6" t="s">
        <v>498</v>
      </c>
      <c r="G101" s="11">
        <v>7900</v>
      </c>
      <c r="H101" s="83"/>
      <c r="I101" s="83"/>
      <c r="J101" s="70" t="s">
        <v>879</v>
      </c>
    </row>
    <row r="102" spans="1:10" ht="29.25" customHeight="1">
      <c r="A102" s="65" t="s">
        <v>898</v>
      </c>
      <c r="B102" s="4" t="s">
        <v>355</v>
      </c>
      <c r="C102" s="1" t="s">
        <v>354</v>
      </c>
      <c r="D102" s="1" t="s">
        <v>356</v>
      </c>
      <c r="E102" s="13">
        <v>41774</v>
      </c>
      <c r="F102" s="6" t="s">
        <v>497</v>
      </c>
      <c r="G102" s="11">
        <v>1000</v>
      </c>
      <c r="H102" s="83"/>
      <c r="I102" s="83"/>
      <c r="J102" s="70" t="s">
        <v>879</v>
      </c>
    </row>
    <row r="103" spans="1:10" ht="25.5" customHeight="1">
      <c r="A103" s="65" t="s">
        <v>898</v>
      </c>
      <c r="B103" s="4" t="s">
        <v>359</v>
      </c>
      <c r="C103" s="1" t="s">
        <v>360</v>
      </c>
      <c r="D103" s="1" t="s">
        <v>358</v>
      </c>
      <c r="E103" s="13">
        <v>41774</v>
      </c>
      <c r="F103" s="6" t="s">
        <v>361</v>
      </c>
      <c r="G103" s="11">
        <v>154.5</v>
      </c>
      <c r="H103" s="83"/>
      <c r="I103" s="83"/>
      <c r="J103" s="70" t="s">
        <v>879</v>
      </c>
    </row>
    <row r="104" spans="1:10" ht="29.25" customHeight="1">
      <c r="A104" s="65" t="s">
        <v>898</v>
      </c>
      <c r="B104" s="4" t="s">
        <v>299</v>
      </c>
      <c r="C104" s="1" t="s">
        <v>157</v>
      </c>
      <c r="D104" s="1" t="s">
        <v>363</v>
      </c>
      <c r="E104" s="13">
        <v>41778</v>
      </c>
      <c r="F104" s="6" t="s">
        <v>386</v>
      </c>
      <c r="G104" s="11">
        <v>2550</v>
      </c>
      <c r="H104" s="83"/>
      <c r="I104" s="83"/>
      <c r="J104" s="70" t="s">
        <v>879</v>
      </c>
    </row>
    <row r="105" spans="1:10" ht="27.75" customHeight="1">
      <c r="A105" s="65" t="s">
        <v>898</v>
      </c>
      <c r="B105" s="4" t="s">
        <v>365</v>
      </c>
      <c r="C105" s="1" t="s">
        <v>366</v>
      </c>
      <c r="D105" s="1" t="s">
        <v>367</v>
      </c>
      <c r="E105" s="13">
        <v>41778</v>
      </c>
      <c r="F105" s="6" t="s">
        <v>368</v>
      </c>
      <c r="G105" s="11">
        <f>615*7</f>
        <v>4305</v>
      </c>
      <c r="H105" s="83"/>
      <c r="I105" s="83"/>
      <c r="J105" s="70" t="s">
        <v>879</v>
      </c>
    </row>
    <row r="106" spans="1:10" ht="27" customHeight="1">
      <c r="A106" s="65" t="s">
        <v>898</v>
      </c>
      <c r="B106" s="4" t="s">
        <v>369</v>
      </c>
      <c r="C106" s="1" t="s">
        <v>370</v>
      </c>
      <c r="D106" s="1" t="s">
        <v>367</v>
      </c>
      <c r="E106" s="13">
        <v>41778</v>
      </c>
      <c r="F106" s="6" t="s">
        <v>371</v>
      </c>
      <c r="G106" s="11">
        <v>615</v>
      </c>
      <c r="H106" s="83"/>
      <c r="I106" s="83"/>
      <c r="J106" s="70" t="s">
        <v>879</v>
      </c>
    </row>
    <row r="107" spans="1:10">
      <c r="A107" s="65" t="s">
        <v>898</v>
      </c>
      <c r="B107" s="4" t="s">
        <v>96</v>
      </c>
      <c r="C107" s="1" t="s">
        <v>97</v>
      </c>
      <c r="D107" s="1" t="s">
        <v>372</v>
      </c>
      <c r="E107" s="13">
        <v>41781</v>
      </c>
      <c r="F107" s="6" t="s">
        <v>403</v>
      </c>
      <c r="G107" s="11">
        <v>1340</v>
      </c>
      <c r="H107" s="83"/>
      <c r="I107" s="83"/>
      <c r="J107" s="70" t="s">
        <v>879</v>
      </c>
    </row>
    <row r="108" spans="1:10" ht="24.75" customHeight="1">
      <c r="A108" s="65" t="s">
        <v>898</v>
      </c>
      <c r="B108" s="4" t="s">
        <v>226</v>
      </c>
      <c r="C108" s="1" t="s">
        <v>227</v>
      </c>
      <c r="D108" s="1" t="s">
        <v>376</v>
      </c>
      <c r="E108" s="13">
        <v>41768</v>
      </c>
      <c r="F108" s="6" t="s">
        <v>392</v>
      </c>
      <c r="G108" s="11">
        <v>570</v>
      </c>
      <c r="H108" s="83"/>
      <c r="I108" s="83"/>
      <c r="J108" s="70" t="s">
        <v>879</v>
      </c>
    </row>
    <row r="109" spans="1:10" ht="27.75" customHeight="1">
      <c r="A109" s="65" t="s">
        <v>898</v>
      </c>
      <c r="B109" s="4" t="s">
        <v>379</v>
      </c>
      <c r="C109" s="1" t="s">
        <v>378</v>
      </c>
      <c r="D109" s="13" t="s">
        <v>381</v>
      </c>
      <c r="E109" s="13">
        <v>41778</v>
      </c>
      <c r="F109" s="4" t="s">
        <v>412</v>
      </c>
      <c r="G109" s="11">
        <v>4196</v>
      </c>
      <c r="H109" s="83"/>
      <c r="I109" s="83"/>
      <c r="J109" s="70" t="s">
        <v>879</v>
      </c>
    </row>
    <row r="110" spans="1:10" ht="26.25" customHeight="1">
      <c r="A110" s="65" t="s">
        <v>898</v>
      </c>
      <c r="B110" s="4" t="s">
        <v>380</v>
      </c>
      <c r="C110" s="1" t="s">
        <v>377</v>
      </c>
      <c r="D110" s="13" t="s">
        <v>381</v>
      </c>
      <c r="E110" s="13">
        <v>41778</v>
      </c>
      <c r="F110" s="32" t="s">
        <v>387</v>
      </c>
      <c r="G110" s="11">
        <v>1959.68</v>
      </c>
      <c r="H110" s="83"/>
      <c r="I110" s="83"/>
      <c r="J110" s="70" t="s">
        <v>879</v>
      </c>
    </row>
    <row r="111" spans="1:10" ht="27.75" customHeight="1">
      <c r="A111" s="65" t="s">
        <v>898</v>
      </c>
      <c r="B111" s="4" t="s">
        <v>383</v>
      </c>
      <c r="C111" s="1" t="s">
        <v>382</v>
      </c>
      <c r="D111" s="1" t="s">
        <v>384</v>
      </c>
      <c r="E111" s="13">
        <v>41778</v>
      </c>
      <c r="F111" s="4" t="s">
        <v>385</v>
      </c>
      <c r="G111" s="11">
        <v>2240</v>
      </c>
      <c r="H111" s="83"/>
      <c r="I111" s="83"/>
      <c r="J111" s="70" t="s">
        <v>879</v>
      </c>
    </row>
    <row r="112" spans="1:10" ht="28.5" customHeight="1">
      <c r="A112" s="65" t="s">
        <v>898</v>
      </c>
      <c r="B112" s="4" t="s">
        <v>391</v>
      </c>
      <c r="C112" s="1" t="s">
        <v>389</v>
      </c>
      <c r="D112" s="1" t="s">
        <v>390</v>
      </c>
      <c r="E112" s="13">
        <v>41778</v>
      </c>
      <c r="F112" s="6" t="s">
        <v>420</v>
      </c>
      <c r="G112" s="11">
        <v>564.6</v>
      </c>
      <c r="H112" s="83"/>
      <c r="I112" s="83"/>
      <c r="J112" s="70" t="s">
        <v>879</v>
      </c>
    </row>
    <row r="113" spans="1:10" ht="25.5" customHeight="1">
      <c r="A113" s="65" t="s">
        <v>898</v>
      </c>
      <c r="B113" s="4" t="s">
        <v>344</v>
      </c>
      <c r="C113" s="1" t="s">
        <v>345</v>
      </c>
      <c r="D113" s="1" t="s">
        <v>346</v>
      </c>
      <c r="E113" s="13">
        <v>41772</v>
      </c>
      <c r="F113" s="4" t="s">
        <v>393</v>
      </c>
      <c r="G113" s="11">
        <f>2800*0.5</f>
        <v>1400</v>
      </c>
      <c r="H113" s="83"/>
      <c r="I113" s="83"/>
      <c r="J113" s="70" t="s">
        <v>879</v>
      </c>
    </row>
    <row r="114" spans="1:10" ht="26.25" customHeight="1">
      <c r="A114" s="65" t="s">
        <v>898</v>
      </c>
      <c r="B114" s="4" t="s">
        <v>395</v>
      </c>
      <c r="C114" s="1" t="s">
        <v>394</v>
      </c>
      <c r="D114" s="1" t="s">
        <v>396</v>
      </c>
      <c r="E114" s="13">
        <v>41778</v>
      </c>
      <c r="F114" s="17" t="s">
        <v>501</v>
      </c>
      <c r="G114" s="53">
        <f>4150.5-1800</f>
        <v>2350.5</v>
      </c>
      <c r="H114" s="13"/>
      <c r="I114" s="13"/>
      <c r="J114" s="70" t="s">
        <v>879</v>
      </c>
    </row>
    <row r="115" spans="1:10" ht="25.5" customHeight="1">
      <c r="A115" s="65" t="s">
        <v>898</v>
      </c>
      <c r="B115" s="4" t="s">
        <v>395</v>
      </c>
      <c r="C115" s="1" t="s">
        <v>394</v>
      </c>
      <c r="D115" s="1" t="s">
        <v>111</v>
      </c>
      <c r="E115" s="13">
        <v>41789</v>
      </c>
      <c r="F115" s="4" t="s">
        <v>502</v>
      </c>
      <c r="G115" s="11">
        <f>6300-500</f>
        <v>5800</v>
      </c>
      <c r="H115" s="83"/>
      <c r="I115" s="83"/>
      <c r="J115" s="70" t="s">
        <v>879</v>
      </c>
    </row>
    <row r="116" spans="1:10" ht="24.75" customHeight="1">
      <c r="A116" s="65" t="s">
        <v>898</v>
      </c>
      <c r="B116" s="4" t="s">
        <v>398</v>
      </c>
      <c r="C116" s="1" t="s">
        <v>397</v>
      </c>
      <c r="D116" s="1" t="s">
        <v>399</v>
      </c>
      <c r="E116" s="13">
        <v>41785</v>
      </c>
      <c r="F116" s="4" t="s">
        <v>400</v>
      </c>
      <c r="G116" s="11">
        <v>10650</v>
      </c>
      <c r="H116" s="83"/>
      <c r="I116" s="83"/>
      <c r="J116" s="70" t="s">
        <v>879</v>
      </c>
    </row>
    <row r="117" spans="1:10" ht="33.75" customHeight="1">
      <c r="A117" s="65" t="s">
        <v>898</v>
      </c>
      <c r="B117" s="4" t="s">
        <v>395</v>
      </c>
      <c r="C117" s="1" t="s">
        <v>394</v>
      </c>
      <c r="D117" s="1" t="s">
        <v>381</v>
      </c>
      <c r="E117" s="13">
        <v>41778</v>
      </c>
      <c r="F117" s="4" t="s">
        <v>542</v>
      </c>
      <c r="G117" s="11">
        <v>590</v>
      </c>
      <c r="H117" s="83"/>
      <c r="I117" s="83"/>
      <c r="J117" s="70" t="s">
        <v>879</v>
      </c>
    </row>
    <row r="118" spans="1:10" ht="27" customHeight="1">
      <c r="A118" s="65" t="s">
        <v>898</v>
      </c>
      <c r="B118" s="4" t="s">
        <v>96</v>
      </c>
      <c r="C118" s="1" t="s">
        <v>97</v>
      </c>
      <c r="D118" s="1" t="s">
        <v>401</v>
      </c>
      <c r="E118" s="13">
        <v>41796</v>
      </c>
      <c r="F118" s="17" t="s">
        <v>402</v>
      </c>
      <c r="G118" s="11">
        <v>1340</v>
      </c>
      <c r="H118" s="83"/>
      <c r="I118" s="83"/>
      <c r="J118" s="70" t="s">
        <v>879</v>
      </c>
    </row>
    <row r="119" spans="1:10" ht="25.5" customHeight="1">
      <c r="A119" s="65" t="s">
        <v>898</v>
      </c>
      <c r="B119" s="4" t="s">
        <v>441</v>
      </c>
      <c r="C119" s="1" t="s">
        <v>442</v>
      </c>
      <c r="D119" s="1" t="s">
        <v>405</v>
      </c>
      <c r="E119" s="13">
        <v>41775</v>
      </c>
      <c r="F119" s="4" t="s">
        <v>444</v>
      </c>
      <c r="G119" s="11">
        <v>2649.74</v>
      </c>
      <c r="H119" s="83"/>
      <c r="I119" s="83"/>
      <c r="J119" s="70" t="s">
        <v>879</v>
      </c>
    </row>
    <row r="120" spans="1:10" ht="25.5" customHeight="1">
      <c r="A120" s="65" t="s">
        <v>898</v>
      </c>
      <c r="B120" s="4" t="s">
        <v>441</v>
      </c>
      <c r="C120" s="1" t="s">
        <v>442</v>
      </c>
      <c r="D120" s="1" t="s">
        <v>406</v>
      </c>
      <c r="E120" s="13">
        <v>41775</v>
      </c>
      <c r="F120" s="4" t="s">
        <v>443</v>
      </c>
      <c r="G120" s="11">
        <v>2649.74</v>
      </c>
      <c r="H120" s="83"/>
      <c r="I120" s="83"/>
      <c r="J120" s="70" t="s">
        <v>879</v>
      </c>
    </row>
    <row r="121" spans="1:10" ht="25.5" customHeight="1">
      <c r="A121" s="65" t="s">
        <v>898</v>
      </c>
      <c r="B121" s="52" t="s">
        <v>253</v>
      </c>
      <c r="C121" s="1" t="s">
        <v>36</v>
      </c>
      <c r="D121" s="1" t="s">
        <v>407</v>
      </c>
      <c r="E121" s="13">
        <v>41793</v>
      </c>
      <c r="F121" s="6" t="s">
        <v>408</v>
      </c>
      <c r="G121" s="11">
        <v>3405</v>
      </c>
      <c r="H121" s="83"/>
      <c r="I121" s="83"/>
      <c r="J121" s="70" t="s">
        <v>879</v>
      </c>
    </row>
    <row r="122" spans="1:10" ht="28.5" customHeight="1">
      <c r="A122" s="65" t="s">
        <v>898</v>
      </c>
      <c r="B122" s="4" t="s">
        <v>413</v>
      </c>
      <c r="C122" s="1" t="s">
        <v>414</v>
      </c>
      <c r="D122" s="1" t="s">
        <v>415</v>
      </c>
      <c r="E122" s="13">
        <v>41796</v>
      </c>
      <c r="F122" s="4" t="s">
        <v>433</v>
      </c>
      <c r="G122" s="11">
        <v>700</v>
      </c>
      <c r="H122" s="83"/>
      <c r="I122" s="83"/>
      <c r="J122" s="70" t="s">
        <v>879</v>
      </c>
    </row>
    <row r="123" spans="1:10" ht="27.75" customHeight="1">
      <c r="A123" s="65" t="s">
        <v>898</v>
      </c>
      <c r="B123" s="4" t="s">
        <v>416</v>
      </c>
      <c r="C123" s="1" t="s">
        <v>417</v>
      </c>
      <c r="D123" s="1" t="s">
        <v>418</v>
      </c>
      <c r="E123" s="13">
        <v>41793</v>
      </c>
      <c r="F123" s="6" t="s">
        <v>489</v>
      </c>
      <c r="G123" s="11">
        <v>1681</v>
      </c>
      <c r="H123" s="83"/>
      <c r="I123" s="83"/>
      <c r="J123" s="70" t="s">
        <v>879</v>
      </c>
    </row>
    <row r="124" spans="1:10" ht="25.5">
      <c r="A124" s="65" t="s">
        <v>898</v>
      </c>
      <c r="B124" s="4" t="s">
        <v>421</v>
      </c>
      <c r="C124" s="1" t="s">
        <v>204</v>
      </c>
      <c r="D124" s="1" t="s">
        <v>419</v>
      </c>
      <c r="E124" s="13">
        <v>41796</v>
      </c>
      <c r="F124" s="6" t="s">
        <v>544</v>
      </c>
      <c r="G124" s="11">
        <v>3326.4</v>
      </c>
      <c r="H124" s="83"/>
      <c r="I124" s="83"/>
      <c r="J124" s="70" t="s">
        <v>879</v>
      </c>
    </row>
    <row r="125" spans="1:10" ht="25.5">
      <c r="A125" s="65" t="s">
        <v>898</v>
      </c>
      <c r="B125" s="4" t="s">
        <v>422</v>
      </c>
      <c r="C125" s="1" t="s">
        <v>423</v>
      </c>
      <c r="D125" s="1" t="s">
        <v>424</v>
      </c>
      <c r="E125" s="13">
        <v>41782</v>
      </c>
      <c r="F125" s="17" t="s">
        <v>468</v>
      </c>
      <c r="G125" s="11">
        <v>4140</v>
      </c>
      <c r="H125" s="83"/>
      <c r="I125" s="83"/>
      <c r="J125" s="70" t="s">
        <v>879</v>
      </c>
    </row>
    <row r="126" spans="1:10">
      <c r="A126" s="65" t="s">
        <v>898</v>
      </c>
      <c r="B126" s="4" t="s">
        <v>425</v>
      </c>
      <c r="C126" s="1" t="s">
        <v>426</v>
      </c>
      <c r="D126" s="1" t="s">
        <v>427</v>
      </c>
      <c r="E126" s="13">
        <v>41731</v>
      </c>
      <c r="F126" s="4" t="s">
        <v>436</v>
      </c>
      <c r="G126" s="11">
        <v>550</v>
      </c>
      <c r="H126" s="83"/>
      <c r="I126" s="83"/>
      <c r="J126" s="70" t="s">
        <v>879</v>
      </c>
    </row>
    <row r="127" spans="1:10" ht="30" customHeight="1">
      <c r="A127" s="65" t="s">
        <v>898</v>
      </c>
      <c r="B127" s="4" t="s">
        <v>428</v>
      </c>
      <c r="C127" s="1" t="s">
        <v>197</v>
      </c>
      <c r="D127" s="1" t="s">
        <v>429</v>
      </c>
      <c r="E127" s="13">
        <v>41800</v>
      </c>
      <c r="F127" s="54" t="s">
        <v>430</v>
      </c>
      <c r="G127" s="11">
        <v>448</v>
      </c>
      <c r="H127" s="83"/>
      <c r="I127" s="83"/>
      <c r="J127" s="70" t="s">
        <v>879</v>
      </c>
    </row>
    <row r="128" spans="1:10" ht="25.5" customHeight="1">
      <c r="A128" s="65" t="s">
        <v>898</v>
      </c>
      <c r="B128" s="4" t="s">
        <v>431</v>
      </c>
      <c r="C128" s="1" t="s">
        <v>432</v>
      </c>
      <c r="D128" s="13" t="s">
        <v>119</v>
      </c>
      <c r="E128" s="13">
        <v>41800</v>
      </c>
      <c r="F128" s="6" t="s">
        <v>445</v>
      </c>
      <c r="G128" s="11">
        <v>7950</v>
      </c>
      <c r="H128" s="83"/>
      <c r="I128" s="83"/>
      <c r="J128" s="70" t="s">
        <v>879</v>
      </c>
    </row>
    <row r="129" spans="1:10" ht="30.75" customHeight="1">
      <c r="A129" s="65" t="s">
        <v>898</v>
      </c>
      <c r="B129" s="4" t="s">
        <v>322</v>
      </c>
      <c r="C129" s="1" t="s">
        <v>323</v>
      </c>
      <c r="D129" s="1" t="s">
        <v>434</v>
      </c>
      <c r="E129" s="12" t="s">
        <v>435</v>
      </c>
      <c r="F129" s="6" t="s">
        <v>446</v>
      </c>
      <c r="G129" s="11">
        <v>1560</v>
      </c>
      <c r="H129" s="83"/>
      <c r="I129" s="83"/>
      <c r="J129" s="70" t="s">
        <v>879</v>
      </c>
    </row>
    <row r="130" spans="1:10" ht="34.5" customHeight="1">
      <c r="A130" s="65" t="s">
        <v>898</v>
      </c>
      <c r="B130" s="4" t="s">
        <v>96</v>
      </c>
      <c r="C130" s="1" t="s">
        <v>97</v>
      </c>
      <c r="D130" s="1" t="s">
        <v>460</v>
      </c>
      <c r="E130" s="12" t="s">
        <v>437</v>
      </c>
      <c r="F130" s="17" t="s">
        <v>461</v>
      </c>
      <c r="G130" s="11">
        <f>4128+1340</f>
        <v>5468</v>
      </c>
      <c r="H130" s="83"/>
      <c r="I130" s="83"/>
      <c r="J130" s="70" t="s">
        <v>879</v>
      </c>
    </row>
    <row r="131" spans="1:10" ht="34.5" customHeight="1">
      <c r="A131" s="65" t="s">
        <v>898</v>
      </c>
      <c r="B131" s="4" t="s">
        <v>439</v>
      </c>
      <c r="C131" s="1" t="s">
        <v>438</v>
      </c>
      <c r="D131" s="1" t="s">
        <v>113</v>
      </c>
      <c r="E131" s="12" t="s">
        <v>435</v>
      </c>
      <c r="F131" s="4" t="s">
        <v>440</v>
      </c>
      <c r="G131" s="11">
        <v>7577</v>
      </c>
      <c r="H131" s="83"/>
      <c r="I131" s="83"/>
      <c r="J131" s="70" t="s">
        <v>879</v>
      </c>
    </row>
    <row r="132" spans="1:10" ht="25.5" customHeight="1">
      <c r="A132" s="65" t="s">
        <v>898</v>
      </c>
      <c r="B132" s="4" t="s">
        <v>447</v>
      </c>
      <c r="C132" s="1" t="s">
        <v>448</v>
      </c>
      <c r="D132" s="1" t="s">
        <v>449</v>
      </c>
      <c r="E132" s="13">
        <v>41808</v>
      </c>
      <c r="F132" s="6" t="s">
        <v>462</v>
      </c>
      <c r="G132" s="11">
        <v>800</v>
      </c>
      <c r="H132" s="83"/>
      <c r="I132" s="83"/>
      <c r="J132" s="70" t="s">
        <v>879</v>
      </c>
    </row>
    <row r="133" spans="1:10">
      <c r="A133" s="65" t="s">
        <v>898</v>
      </c>
      <c r="B133" s="4" t="s">
        <v>21</v>
      </c>
      <c r="C133" s="1" t="s">
        <v>22</v>
      </c>
      <c r="D133" s="1" t="s">
        <v>450</v>
      </c>
      <c r="E133" s="13">
        <v>41822</v>
      </c>
      <c r="F133" s="4" t="s">
        <v>455</v>
      </c>
      <c r="G133" s="55">
        <v>400</v>
      </c>
      <c r="H133" s="83"/>
      <c r="I133" s="83"/>
      <c r="J133" s="70" t="s">
        <v>879</v>
      </c>
    </row>
    <row r="134" spans="1:10" ht="27.75" customHeight="1">
      <c r="A134" s="65" t="s">
        <v>898</v>
      </c>
      <c r="B134" s="4" t="s">
        <v>451</v>
      </c>
      <c r="C134" s="1" t="s">
        <v>36</v>
      </c>
      <c r="D134" s="1" t="s">
        <v>130</v>
      </c>
      <c r="E134" s="13">
        <v>41817</v>
      </c>
      <c r="F134" s="4" t="s">
        <v>477</v>
      </c>
      <c r="G134" s="11">
        <v>3400</v>
      </c>
      <c r="H134" s="83"/>
      <c r="I134" s="83"/>
      <c r="J134" s="70" t="s">
        <v>879</v>
      </c>
    </row>
    <row r="135" spans="1:10" ht="25.5" customHeight="1">
      <c r="A135" s="65" t="s">
        <v>898</v>
      </c>
      <c r="B135" s="4" t="s">
        <v>453</v>
      </c>
      <c r="C135" s="1" t="s">
        <v>454</v>
      </c>
      <c r="D135" s="1" t="s">
        <v>452</v>
      </c>
      <c r="E135" s="13">
        <v>41821</v>
      </c>
      <c r="F135" s="6" t="s">
        <v>467</v>
      </c>
      <c r="G135" s="11">
        <v>2699.99</v>
      </c>
      <c r="H135" s="83"/>
      <c r="I135" s="83"/>
      <c r="J135" s="70" t="s">
        <v>879</v>
      </c>
    </row>
    <row r="136" spans="1:10" ht="25.5" customHeight="1">
      <c r="A136" s="65" t="s">
        <v>898</v>
      </c>
      <c r="B136" s="4" t="s">
        <v>456</v>
      </c>
      <c r="C136" s="1" t="s">
        <v>457</v>
      </c>
      <c r="D136" s="1" t="s">
        <v>458</v>
      </c>
      <c r="E136" s="13">
        <v>41814</v>
      </c>
      <c r="F136" s="4" t="s">
        <v>492</v>
      </c>
      <c r="G136" s="11">
        <v>140</v>
      </c>
      <c r="H136" s="83"/>
      <c r="I136" s="83"/>
      <c r="J136" s="70" t="s">
        <v>879</v>
      </c>
    </row>
    <row r="137" spans="1:10" ht="25.5">
      <c r="A137" s="65" t="s">
        <v>898</v>
      </c>
      <c r="B137" s="4" t="s">
        <v>96</v>
      </c>
      <c r="C137" s="1" t="s">
        <v>97</v>
      </c>
      <c r="D137" s="1" t="s">
        <v>459</v>
      </c>
      <c r="E137" s="13">
        <v>41827</v>
      </c>
      <c r="F137" s="6" t="s">
        <v>488</v>
      </c>
      <c r="G137" s="11">
        <v>1340</v>
      </c>
      <c r="H137" s="83"/>
      <c r="I137" s="83"/>
      <c r="J137" s="70" t="s">
        <v>879</v>
      </c>
    </row>
    <row r="138" spans="1:10">
      <c r="A138" s="65" t="s">
        <v>898</v>
      </c>
      <c r="B138" s="4" t="s">
        <v>322</v>
      </c>
      <c r="C138" s="1" t="s">
        <v>323</v>
      </c>
      <c r="D138" s="1" t="s">
        <v>463</v>
      </c>
      <c r="E138" s="13">
        <v>41827</v>
      </c>
      <c r="F138" s="4" t="s">
        <v>496</v>
      </c>
      <c r="G138" s="11">
        <v>450</v>
      </c>
      <c r="H138" s="83"/>
      <c r="I138" s="83"/>
      <c r="J138" s="70" t="s">
        <v>879</v>
      </c>
    </row>
    <row r="139" spans="1:10">
      <c r="A139" s="65" t="s">
        <v>898</v>
      </c>
      <c r="B139" s="4" t="s">
        <v>464</v>
      </c>
      <c r="C139" s="1" t="s">
        <v>465</v>
      </c>
      <c r="D139" s="1" t="s">
        <v>466</v>
      </c>
      <c r="E139" s="13">
        <v>41830</v>
      </c>
      <c r="F139" s="4" t="s">
        <v>493</v>
      </c>
      <c r="G139" s="11">
        <v>12650</v>
      </c>
      <c r="H139" s="83"/>
      <c r="I139" s="83"/>
      <c r="J139" s="70" t="s">
        <v>879</v>
      </c>
    </row>
    <row r="140" spans="1:10" ht="27.75" customHeight="1">
      <c r="A140" s="65" t="s">
        <v>898</v>
      </c>
      <c r="B140" s="4" t="s">
        <v>301</v>
      </c>
      <c r="C140" s="1" t="s">
        <v>300</v>
      </c>
      <c r="D140" s="1" t="s">
        <v>469</v>
      </c>
      <c r="E140" s="13">
        <v>41782</v>
      </c>
      <c r="F140" s="6" t="s">
        <v>500</v>
      </c>
      <c r="G140" s="11">
        <v>1086</v>
      </c>
      <c r="H140" s="83"/>
      <c r="I140" s="83"/>
      <c r="J140" s="70" t="s">
        <v>879</v>
      </c>
    </row>
    <row r="141" spans="1:10" ht="28.5" customHeight="1">
      <c r="A141" s="65" t="s">
        <v>898</v>
      </c>
      <c r="B141" s="4" t="s">
        <v>470</v>
      </c>
      <c r="C141" s="1" t="s">
        <v>471</v>
      </c>
      <c r="D141" s="1" t="s">
        <v>472</v>
      </c>
      <c r="E141" s="13">
        <v>41792</v>
      </c>
      <c r="F141" s="4" t="s">
        <v>599</v>
      </c>
      <c r="G141" s="11">
        <v>3820.26</v>
      </c>
      <c r="H141" s="83"/>
      <c r="I141" s="83"/>
      <c r="J141" s="70" t="s">
        <v>879</v>
      </c>
    </row>
    <row r="142" spans="1:10" ht="24" customHeight="1">
      <c r="A142" s="65" t="s">
        <v>898</v>
      </c>
      <c r="B142" s="4" t="s">
        <v>473</v>
      </c>
      <c r="C142" s="1" t="s">
        <v>474</v>
      </c>
      <c r="D142" s="1" t="s">
        <v>475</v>
      </c>
      <c r="E142" s="13">
        <v>41821</v>
      </c>
      <c r="F142" s="4" t="s">
        <v>476</v>
      </c>
      <c r="G142" s="11">
        <v>6751.5</v>
      </c>
      <c r="H142" s="83"/>
      <c r="I142" s="83"/>
      <c r="J142" s="70" t="s">
        <v>879</v>
      </c>
    </row>
    <row r="143" spans="1:10" ht="25.5" customHeight="1">
      <c r="A143" s="65" t="s">
        <v>898</v>
      </c>
      <c r="B143" s="4" t="s">
        <v>480</v>
      </c>
      <c r="C143" s="1" t="s">
        <v>478</v>
      </c>
      <c r="D143" s="1" t="s">
        <v>479</v>
      </c>
      <c r="E143" s="13">
        <v>41827</v>
      </c>
      <c r="F143" s="4" t="s">
        <v>534</v>
      </c>
      <c r="G143" s="11">
        <v>3052</v>
      </c>
      <c r="H143" s="83"/>
      <c r="I143" s="83"/>
      <c r="J143" s="70" t="s">
        <v>879</v>
      </c>
    </row>
    <row r="144" spans="1:10" ht="31.5" customHeight="1">
      <c r="A144" s="65" t="s">
        <v>898</v>
      </c>
      <c r="B144" s="4" t="s">
        <v>482</v>
      </c>
      <c r="C144" s="1" t="s">
        <v>481</v>
      </c>
      <c r="D144" s="1" t="s">
        <v>483</v>
      </c>
      <c r="E144" s="13">
        <v>41837</v>
      </c>
      <c r="F144" s="6" t="s">
        <v>541</v>
      </c>
      <c r="G144" s="11">
        <v>300</v>
      </c>
      <c r="H144" s="83"/>
      <c r="I144" s="83"/>
      <c r="J144" s="70" t="s">
        <v>879</v>
      </c>
    </row>
    <row r="145" spans="1:10" ht="25.5" customHeight="1">
      <c r="A145" s="65" t="s">
        <v>898</v>
      </c>
      <c r="B145" s="4" t="s">
        <v>485</v>
      </c>
      <c r="C145" s="1" t="s">
        <v>484</v>
      </c>
      <c r="D145" s="1" t="s">
        <v>486</v>
      </c>
      <c r="E145" s="13">
        <v>41837</v>
      </c>
      <c r="F145" s="4" t="s">
        <v>499</v>
      </c>
      <c r="G145" s="11">
        <v>875</v>
      </c>
      <c r="H145" s="83"/>
      <c r="I145" s="83"/>
      <c r="J145" s="70" t="s">
        <v>879</v>
      </c>
    </row>
    <row r="146" spans="1:10">
      <c r="A146" s="65" t="s">
        <v>898</v>
      </c>
      <c r="B146" s="4" t="s">
        <v>265</v>
      </c>
      <c r="C146" s="56" t="s">
        <v>266</v>
      </c>
      <c r="D146" s="1" t="s">
        <v>128</v>
      </c>
      <c r="E146" s="13">
        <v>41835</v>
      </c>
      <c r="F146" s="4" t="s">
        <v>487</v>
      </c>
      <c r="G146" s="11">
        <v>1439.84</v>
      </c>
      <c r="H146" s="83"/>
      <c r="I146" s="83"/>
      <c r="J146" s="70" t="s">
        <v>879</v>
      </c>
    </row>
    <row r="147" spans="1:10" ht="27.75" customHeight="1">
      <c r="A147" s="65" t="s">
        <v>898</v>
      </c>
      <c r="B147" s="4" t="s">
        <v>96</v>
      </c>
      <c r="C147" s="1" t="s">
        <v>97</v>
      </c>
      <c r="D147" s="1" t="s">
        <v>490</v>
      </c>
      <c r="E147" s="13">
        <v>41841</v>
      </c>
      <c r="F147" s="6" t="s">
        <v>491</v>
      </c>
      <c r="G147" s="11">
        <v>1340</v>
      </c>
      <c r="H147" s="83"/>
      <c r="I147" s="83"/>
      <c r="J147" s="70" t="s">
        <v>879</v>
      </c>
    </row>
    <row r="148" spans="1:10" ht="29.25" customHeight="1">
      <c r="A148" s="65" t="s">
        <v>898</v>
      </c>
      <c r="B148" s="4" t="s">
        <v>495</v>
      </c>
      <c r="C148" s="1" t="s">
        <v>197</v>
      </c>
      <c r="D148" s="1" t="s">
        <v>141</v>
      </c>
      <c r="E148" s="13">
        <v>41844</v>
      </c>
      <c r="F148" s="6" t="s">
        <v>507</v>
      </c>
      <c r="G148" s="11">
        <v>270</v>
      </c>
      <c r="H148" s="83"/>
      <c r="I148" s="83"/>
      <c r="J148" s="70" t="s">
        <v>879</v>
      </c>
    </row>
    <row r="149" spans="1:10" ht="25.5" customHeight="1">
      <c r="A149" s="65" t="s">
        <v>898</v>
      </c>
      <c r="B149" s="4" t="s">
        <v>398</v>
      </c>
      <c r="C149" s="45" t="s">
        <v>397</v>
      </c>
      <c r="D149" s="1" t="s">
        <v>504</v>
      </c>
      <c r="E149" s="13" t="s">
        <v>503</v>
      </c>
      <c r="F149" s="4" t="s">
        <v>540</v>
      </c>
      <c r="G149" s="11">
        <f>14350*0.5</f>
        <v>7175</v>
      </c>
      <c r="H149" s="83"/>
      <c r="I149" s="83"/>
      <c r="J149" s="70" t="s">
        <v>879</v>
      </c>
    </row>
    <row r="150" spans="1:10" ht="24" customHeight="1">
      <c r="A150" s="65" t="s">
        <v>898</v>
      </c>
      <c r="B150" s="4" t="s">
        <v>508</v>
      </c>
      <c r="C150" s="1" t="s">
        <v>505</v>
      </c>
      <c r="D150" s="1" t="s">
        <v>506</v>
      </c>
      <c r="E150" s="13">
        <v>41845</v>
      </c>
      <c r="F150" s="4" t="s">
        <v>554</v>
      </c>
      <c r="G150" s="11">
        <v>420</v>
      </c>
      <c r="H150" s="83"/>
      <c r="I150" s="83"/>
      <c r="J150" s="70" t="s">
        <v>879</v>
      </c>
    </row>
    <row r="151" spans="1:10" ht="25.5" customHeight="1">
      <c r="A151" s="65" t="s">
        <v>898</v>
      </c>
      <c r="B151" s="4" t="s">
        <v>510</v>
      </c>
      <c r="C151" s="1" t="s">
        <v>509</v>
      </c>
      <c r="D151" s="1" t="s">
        <v>511</v>
      </c>
      <c r="E151" s="13">
        <v>41851</v>
      </c>
      <c r="F151" s="18" t="s">
        <v>512</v>
      </c>
      <c r="G151" s="11">
        <v>2199.5</v>
      </c>
      <c r="H151" s="83"/>
      <c r="I151" s="83"/>
      <c r="J151" s="70" t="s">
        <v>879</v>
      </c>
    </row>
    <row r="152" spans="1:10" ht="28.5" customHeight="1">
      <c r="A152" s="65" t="s">
        <v>898</v>
      </c>
      <c r="B152" s="4" t="s">
        <v>514</v>
      </c>
      <c r="C152" s="1" t="s">
        <v>513</v>
      </c>
      <c r="D152" s="1" t="s">
        <v>515</v>
      </c>
      <c r="E152" s="13">
        <v>41830</v>
      </c>
      <c r="F152" s="6" t="s">
        <v>570</v>
      </c>
      <c r="G152" s="11">
        <v>2500</v>
      </c>
      <c r="H152" s="83"/>
      <c r="I152" s="83"/>
      <c r="J152" s="70" t="s">
        <v>879</v>
      </c>
    </row>
    <row r="153" spans="1:10" ht="27.75" customHeight="1">
      <c r="A153" s="65" t="s">
        <v>898</v>
      </c>
      <c r="B153" s="4" t="s">
        <v>516</v>
      </c>
      <c r="C153" s="1" t="s">
        <v>517</v>
      </c>
      <c r="D153" s="1" t="s">
        <v>515</v>
      </c>
      <c r="E153" s="13">
        <v>41831</v>
      </c>
      <c r="F153" s="6" t="s">
        <v>571</v>
      </c>
      <c r="G153" s="11">
        <v>1550</v>
      </c>
      <c r="H153" s="83"/>
      <c r="I153" s="83"/>
      <c r="J153" s="70" t="s">
        <v>879</v>
      </c>
    </row>
    <row r="154" spans="1:10" ht="26.25" customHeight="1">
      <c r="A154" s="65" t="s">
        <v>898</v>
      </c>
      <c r="B154" s="4" t="s">
        <v>519</v>
      </c>
      <c r="C154" s="1" t="s">
        <v>518</v>
      </c>
      <c r="D154" s="1" t="s">
        <v>520</v>
      </c>
      <c r="E154" s="13">
        <v>41851</v>
      </c>
      <c r="F154" s="17" t="s">
        <v>539</v>
      </c>
      <c r="G154" s="11">
        <v>2218</v>
      </c>
      <c r="H154" s="83"/>
      <c r="I154" s="83"/>
      <c r="J154" s="70" t="s">
        <v>879</v>
      </c>
    </row>
    <row r="155" spans="1:10" ht="32.25" customHeight="1">
      <c r="A155" s="65" t="s">
        <v>898</v>
      </c>
      <c r="B155" s="4" t="s">
        <v>525</v>
      </c>
      <c r="C155" s="1" t="s">
        <v>266</v>
      </c>
      <c r="D155" s="1" t="s">
        <v>526</v>
      </c>
      <c r="E155" s="13">
        <v>41835</v>
      </c>
      <c r="F155" s="6" t="s">
        <v>527</v>
      </c>
      <c r="G155" s="11">
        <v>1590.76</v>
      </c>
      <c r="H155" s="83"/>
      <c r="I155" s="83"/>
      <c r="J155" s="70" t="s">
        <v>879</v>
      </c>
    </row>
    <row r="156" spans="1:10" ht="31.5" customHeight="1">
      <c r="A156" s="65" t="s">
        <v>898</v>
      </c>
      <c r="B156" s="4" t="s">
        <v>529</v>
      </c>
      <c r="C156" s="1" t="s">
        <v>528</v>
      </c>
      <c r="D156" s="1" t="s">
        <v>530</v>
      </c>
      <c r="E156" s="13">
        <v>41856</v>
      </c>
      <c r="F156" s="6" t="s">
        <v>545</v>
      </c>
      <c r="G156" s="11">
        <v>1871.25</v>
      </c>
      <c r="H156" s="83"/>
      <c r="I156" s="83"/>
      <c r="J156" s="70" t="s">
        <v>879</v>
      </c>
    </row>
    <row r="157" spans="1:10" ht="24" customHeight="1">
      <c r="A157" s="65" t="s">
        <v>898</v>
      </c>
      <c r="B157" s="31" t="s">
        <v>531</v>
      </c>
      <c r="C157" s="1" t="s">
        <v>532</v>
      </c>
      <c r="D157" s="1" t="s">
        <v>533</v>
      </c>
      <c r="E157" s="13">
        <v>41857</v>
      </c>
      <c r="F157" s="6" t="s">
        <v>564</v>
      </c>
      <c r="G157" s="11">
        <v>292</v>
      </c>
      <c r="H157" s="83"/>
      <c r="I157" s="83"/>
      <c r="J157" s="70" t="s">
        <v>879</v>
      </c>
    </row>
    <row r="158" spans="1:10" ht="24.75" customHeight="1">
      <c r="A158" s="65" t="s">
        <v>898</v>
      </c>
      <c r="B158" s="31" t="s">
        <v>536</v>
      </c>
      <c r="C158" s="46" t="s">
        <v>535</v>
      </c>
      <c r="D158" s="1" t="s">
        <v>537</v>
      </c>
      <c r="E158" s="13">
        <v>41857</v>
      </c>
      <c r="F158" s="4" t="s">
        <v>538</v>
      </c>
      <c r="G158" s="11">
        <v>1500</v>
      </c>
      <c r="H158" s="83"/>
      <c r="I158" s="83"/>
      <c r="J158" s="70" t="s">
        <v>879</v>
      </c>
    </row>
    <row r="159" spans="1:10" ht="28.5" customHeight="1">
      <c r="A159" s="65" t="s">
        <v>898</v>
      </c>
      <c r="B159" s="4" t="s">
        <v>395</v>
      </c>
      <c r="C159" s="1" t="s">
        <v>394</v>
      </c>
      <c r="D159" s="1" t="s">
        <v>396</v>
      </c>
      <c r="E159" s="13">
        <v>41778</v>
      </c>
      <c r="F159" s="17" t="s">
        <v>543</v>
      </c>
      <c r="G159" s="53">
        <v>1800</v>
      </c>
      <c r="H159" s="13"/>
      <c r="I159" s="13"/>
      <c r="J159" s="70" t="s">
        <v>879</v>
      </c>
    </row>
    <row r="160" spans="1:10" ht="26.25" customHeight="1">
      <c r="A160" s="65" t="s">
        <v>898</v>
      </c>
      <c r="B160" s="4" t="s">
        <v>15</v>
      </c>
      <c r="C160" s="1" t="s">
        <v>16</v>
      </c>
      <c r="D160" s="1" t="s">
        <v>546</v>
      </c>
      <c r="E160" s="13">
        <v>41803</v>
      </c>
      <c r="F160" s="6" t="s">
        <v>573</v>
      </c>
      <c r="G160" s="11">
        <v>12952.8</v>
      </c>
      <c r="H160" s="83"/>
      <c r="I160" s="83"/>
      <c r="J160" s="70" t="s">
        <v>879</v>
      </c>
    </row>
    <row r="161" spans="1:10" ht="24" customHeight="1">
      <c r="A161" s="65" t="s">
        <v>898</v>
      </c>
      <c r="B161" s="4" t="s">
        <v>549</v>
      </c>
      <c r="C161" s="1" t="s">
        <v>547</v>
      </c>
      <c r="D161" s="1" t="s">
        <v>548</v>
      </c>
      <c r="E161" s="13">
        <v>41862</v>
      </c>
      <c r="F161" s="6" t="s">
        <v>676</v>
      </c>
      <c r="G161" s="11">
        <v>3875</v>
      </c>
      <c r="H161" s="83"/>
      <c r="I161" s="83"/>
      <c r="J161" s="70" t="s">
        <v>879</v>
      </c>
    </row>
    <row r="162" spans="1:10" ht="27.75" customHeight="1">
      <c r="A162" s="65" t="s">
        <v>898</v>
      </c>
      <c r="B162" s="4" t="s">
        <v>555</v>
      </c>
      <c r="C162" s="1" t="s">
        <v>79</v>
      </c>
      <c r="D162" s="1" t="s">
        <v>550</v>
      </c>
      <c r="E162" s="13">
        <v>41855</v>
      </c>
      <c r="F162" s="4" t="s">
        <v>565</v>
      </c>
      <c r="G162" s="11">
        <v>12160</v>
      </c>
      <c r="H162" s="83"/>
      <c r="I162" s="83"/>
      <c r="J162" s="70" t="s">
        <v>879</v>
      </c>
    </row>
    <row r="163" spans="1:10" ht="26.25" customHeight="1">
      <c r="A163" s="65" t="s">
        <v>898</v>
      </c>
      <c r="B163" s="4" t="s">
        <v>553</v>
      </c>
      <c r="C163" s="1" t="s">
        <v>551</v>
      </c>
      <c r="D163" s="1" t="s">
        <v>552</v>
      </c>
      <c r="E163" s="13">
        <v>41865</v>
      </c>
      <c r="F163" s="6" t="s">
        <v>817</v>
      </c>
      <c r="G163" s="11">
        <v>4500</v>
      </c>
      <c r="H163" s="83"/>
      <c r="I163" s="83"/>
      <c r="J163" s="70" t="s">
        <v>879</v>
      </c>
    </row>
    <row r="164" spans="1:10" ht="27.75" customHeight="1">
      <c r="A164" s="65" t="s">
        <v>898</v>
      </c>
      <c r="B164" s="4" t="s">
        <v>557</v>
      </c>
      <c r="C164" s="1" t="s">
        <v>556</v>
      </c>
      <c r="D164" s="1" t="s">
        <v>558</v>
      </c>
      <c r="E164" s="13">
        <v>41858</v>
      </c>
      <c r="F164" s="32" t="s">
        <v>559</v>
      </c>
      <c r="G164" s="11">
        <v>2863.5</v>
      </c>
      <c r="H164" s="83"/>
      <c r="I164" s="83"/>
      <c r="J164" s="70" t="s">
        <v>879</v>
      </c>
    </row>
    <row r="165" spans="1:10" ht="28.5" customHeight="1">
      <c r="A165" s="65" t="s">
        <v>898</v>
      </c>
      <c r="B165" s="4" t="s">
        <v>561</v>
      </c>
      <c r="C165" s="1" t="s">
        <v>560</v>
      </c>
      <c r="D165" s="1" t="s">
        <v>562</v>
      </c>
      <c r="E165" s="13">
        <v>41691</v>
      </c>
      <c r="F165" s="6" t="s">
        <v>610</v>
      </c>
      <c r="G165" s="11">
        <v>7724.53</v>
      </c>
      <c r="H165" s="83"/>
      <c r="I165" s="83"/>
      <c r="J165" s="70" t="s">
        <v>879</v>
      </c>
    </row>
    <row r="166" spans="1:10" ht="27.75" customHeight="1">
      <c r="A166" s="65" t="s">
        <v>898</v>
      </c>
      <c r="B166" s="4" t="s">
        <v>567</v>
      </c>
      <c r="C166" s="1" t="s">
        <v>566</v>
      </c>
      <c r="D166" s="1" t="s">
        <v>563</v>
      </c>
      <c r="E166" s="13">
        <v>41863</v>
      </c>
      <c r="F166" s="6" t="s">
        <v>572</v>
      </c>
      <c r="G166" s="11">
        <v>4528.6499999999996</v>
      </c>
      <c r="H166" s="83"/>
      <c r="I166" s="83"/>
      <c r="J166" s="70" t="s">
        <v>879</v>
      </c>
    </row>
    <row r="167" spans="1:10" ht="25.5" customHeight="1">
      <c r="A167" s="65" t="s">
        <v>898</v>
      </c>
      <c r="B167" s="4" t="s">
        <v>431</v>
      </c>
      <c r="C167" s="1" t="s">
        <v>432</v>
      </c>
      <c r="D167" s="13" t="s">
        <v>568</v>
      </c>
      <c r="E167" s="13">
        <v>41872</v>
      </c>
      <c r="F167" s="6" t="s">
        <v>569</v>
      </c>
      <c r="G167" s="11">
        <v>7950</v>
      </c>
      <c r="H167" s="83"/>
      <c r="I167" s="83"/>
      <c r="J167" s="70" t="s">
        <v>879</v>
      </c>
    </row>
    <row r="168" spans="1:10" ht="31.5" customHeight="1">
      <c r="A168" s="65" t="s">
        <v>898</v>
      </c>
      <c r="B168" s="4" t="s">
        <v>96</v>
      </c>
      <c r="C168" s="1" t="s">
        <v>97</v>
      </c>
      <c r="D168" s="1" t="s">
        <v>627</v>
      </c>
      <c r="E168" s="13" t="s">
        <v>629</v>
      </c>
      <c r="F168" s="6" t="s">
        <v>628</v>
      </c>
      <c r="G168" s="11">
        <f>2838+1340</f>
        <v>4178</v>
      </c>
      <c r="H168" s="83"/>
      <c r="I168" s="83"/>
      <c r="J168" s="70" t="s">
        <v>879</v>
      </c>
    </row>
    <row r="169" spans="1:10" ht="27.75" customHeight="1">
      <c r="A169" s="65" t="s">
        <v>898</v>
      </c>
      <c r="B169" s="4" t="s">
        <v>581</v>
      </c>
      <c r="C169" s="1" t="s">
        <v>580</v>
      </c>
      <c r="D169" s="1" t="s">
        <v>143</v>
      </c>
      <c r="E169" s="13">
        <v>41858</v>
      </c>
      <c r="F169" s="32" t="s">
        <v>598</v>
      </c>
      <c r="G169" s="11">
        <v>2600</v>
      </c>
      <c r="H169" s="83"/>
      <c r="I169" s="83"/>
      <c r="J169" s="70" t="s">
        <v>879</v>
      </c>
    </row>
    <row r="170" spans="1:10" ht="27" customHeight="1">
      <c r="A170" s="65" t="s">
        <v>898</v>
      </c>
      <c r="B170" s="4" t="s">
        <v>584</v>
      </c>
      <c r="C170" s="1" t="s">
        <v>197</v>
      </c>
      <c r="D170" s="1" t="s">
        <v>582</v>
      </c>
      <c r="E170" s="13">
        <v>41877</v>
      </c>
      <c r="F170" s="6" t="s">
        <v>590</v>
      </c>
      <c r="G170" s="11">
        <v>970</v>
      </c>
      <c r="H170" s="83"/>
      <c r="I170" s="83"/>
      <c r="J170" s="70" t="s">
        <v>879</v>
      </c>
    </row>
    <row r="171" spans="1:10" ht="39.75" customHeight="1">
      <c r="A171" s="65" t="s">
        <v>898</v>
      </c>
      <c r="B171" s="4" t="s">
        <v>226</v>
      </c>
      <c r="C171" s="1" t="s">
        <v>227</v>
      </c>
      <c r="D171" s="1" t="s">
        <v>583</v>
      </c>
      <c r="E171" s="13">
        <v>41877</v>
      </c>
      <c r="F171" s="17" t="s">
        <v>605</v>
      </c>
      <c r="G171" s="11">
        <v>420</v>
      </c>
      <c r="H171" s="83"/>
      <c r="I171" s="83"/>
      <c r="J171" s="70" t="s">
        <v>879</v>
      </c>
    </row>
    <row r="172" spans="1:10" ht="33" customHeight="1">
      <c r="A172" s="65" t="s">
        <v>898</v>
      </c>
      <c r="B172" s="4" t="s">
        <v>223</v>
      </c>
      <c r="C172" s="1" t="s">
        <v>224</v>
      </c>
      <c r="D172" s="1" t="s">
        <v>585</v>
      </c>
      <c r="E172" s="13">
        <v>41879</v>
      </c>
      <c r="F172" s="6" t="s">
        <v>595</v>
      </c>
      <c r="G172" s="2">
        <v>1799.6</v>
      </c>
      <c r="H172" s="13"/>
      <c r="I172" s="13"/>
      <c r="J172" s="70" t="s">
        <v>879</v>
      </c>
    </row>
    <row r="173" spans="1:10" ht="25.5" customHeight="1">
      <c r="A173" s="65" t="s">
        <v>898</v>
      </c>
      <c r="B173" s="4" t="s">
        <v>586</v>
      </c>
      <c r="C173" s="1" t="s">
        <v>278</v>
      </c>
      <c r="D173" s="1" t="s">
        <v>151</v>
      </c>
      <c r="E173" s="13">
        <v>41877</v>
      </c>
      <c r="F173" s="4" t="s">
        <v>670</v>
      </c>
      <c r="G173" s="11">
        <v>5560</v>
      </c>
      <c r="H173" s="83"/>
      <c r="I173" s="83"/>
      <c r="J173" s="70" t="s">
        <v>879</v>
      </c>
    </row>
    <row r="174" spans="1:10" ht="37.5" customHeight="1">
      <c r="A174" s="65" t="s">
        <v>898</v>
      </c>
      <c r="B174" s="57" t="s">
        <v>588</v>
      </c>
      <c r="C174" s="44"/>
      <c r="D174" s="1" t="s">
        <v>587</v>
      </c>
      <c r="E174" s="13">
        <v>41878</v>
      </c>
      <c r="F174" s="4" t="s">
        <v>589</v>
      </c>
      <c r="G174" s="11">
        <v>306</v>
      </c>
      <c r="H174" s="83"/>
      <c r="I174" s="83"/>
      <c r="J174" s="70" t="s">
        <v>879</v>
      </c>
    </row>
    <row r="175" spans="1:10" ht="27.75" customHeight="1">
      <c r="A175" s="65" t="s">
        <v>898</v>
      </c>
      <c r="B175" s="4" t="s">
        <v>591</v>
      </c>
      <c r="C175" s="1" t="s">
        <v>593</v>
      </c>
      <c r="D175" s="13" t="s">
        <v>592</v>
      </c>
      <c r="E175" s="13">
        <v>41641</v>
      </c>
      <c r="F175" s="4" t="s">
        <v>594</v>
      </c>
      <c r="G175" s="11">
        <v>441</v>
      </c>
      <c r="H175" s="83"/>
      <c r="I175" s="83"/>
      <c r="J175" s="70" t="s">
        <v>879</v>
      </c>
    </row>
    <row r="176" spans="1:10" ht="26.25" customHeight="1">
      <c r="A176" s="65" t="s">
        <v>898</v>
      </c>
      <c r="B176" s="4" t="s">
        <v>301</v>
      </c>
      <c r="C176" s="1" t="s">
        <v>300</v>
      </c>
      <c r="D176" s="1" t="s">
        <v>159</v>
      </c>
      <c r="E176" s="13">
        <v>41884</v>
      </c>
      <c r="F176" s="6" t="s">
        <v>672</v>
      </c>
      <c r="G176" s="11">
        <v>465</v>
      </c>
      <c r="H176" s="83"/>
      <c r="I176" s="83"/>
      <c r="J176" s="70" t="s">
        <v>879</v>
      </c>
    </row>
    <row r="177" spans="1:10" ht="25.5">
      <c r="A177" s="65" t="s">
        <v>898</v>
      </c>
      <c r="B177" s="4" t="s">
        <v>597</v>
      </c>
      <c r="C177" s="1" t="s">
        <v>596</v>
      </c>
      <c r="D177" s="1" t="s">
        <v>148</v>
      </c>
      <c r="E177" s="13">
        <v>41873</v>
      </c>
      <c r="F177" s="6" t="s">
        <v>711</v>
      </c>
      <c r="G177" s="11">
        <v>1900</v>
      </c>
      <c r="H177" s="83"/>
      <c r="I177" s="83"/>
      <c r="J177" s="70" t="s">
        <v>879</v>
      </c>
    </row>
    <row r="178" spans="1:10" ht="25.5" customHeight="1">
      <c r="A178" s="65" t="s">
        <v>898</v>
      </c>
      <c r="B178" s="31" t="s">
        <v>42</v>
      </c>
      <c r="C178" s="46" t="s">
        <v>43</v>
      </c>
      <c r="D178" s="1" t="s">
        <v>601</v>
      </c>
      <c r="E178" s="13">
        <v>41880</v>
      </c>
      <c r="F178" s="4" t="s">
        <v>653</v>
      </c>
      <c r="G178" s="11">
        <v>3150</v>
      </c>
      <c r="H178" s="83"/>
      <c r="I178" s="83"/>
      <c r="J178" s="70" t="s">
        <v>879</v>
      </c>
    </row>
    <row r="179" spans="1:10" ht="25.5" customHeight="1">
      <c r="A179" s="65" t="s">
        <v>898</v>
      </c>
      <c r="B179" s="31" t="s">
        <v>645</v>
      </c>
      <c r="C179" s="46" t="s">
        <v>326</v>
      </c>
      <c r="D179" s="1" t="s">
        <v>602</v>
      </c>
      <c r="E179" s="13">
        <v>41855</v>
      </c>
      <c r="F179" s="4" t="s">
        <v>632</v>
      </c>
      <c r="G179" s="11">
        <v>1200</v>
      </c>
      <c r="H179" s="83"/>
      <c r="I179" s="83"/>
      <c r="J179" s="70" t="s">
        <v>879</v>
      </c>
    </row>
    <row r="180" spans="1:10" ht="30" customHeight="1">
      <c r="A180" s="65" t="s">
        <v>898</v>
      </c>
      <c r="B180" s="31" t="s">
        <v>107</v>
      </c>
      <c r="C180" s="46" t="s">
        <v>108</v>
      </c>
      <c r="D180" s="1" t="s">
        <v>603</v>
      </c>
      <c r="E180" s="13">
        <v>41883</v>
      </c>
      <c r="F180" s="6" t="s">
        <v>626</v>
      </c>
      <c r="G180" s="11">
        <v>1078.92</v>
      </c>
      <c r="H180" s="83"/>
      <c r="I180" s="83"/>
      <c r="J180" s="70" t="s">
        <v>879</v>
      </c>
    </row>
    <row r="181" spans="1:10" ht="24.75" customHeight="1">
      <c r="A181" s="65" t="s">
        <v>898</v>
      </c>
      <c r="B181" s="4" t="s">
        <v>96</v>
      </c>
      <c r="C181" s="1" t="s">
        <v>97</v>
      </c>
      <c r="D181" s="1" t="s">
        <v>604</v>
      </c>
      <c r="E181" s="13">
        <v>41887</v>
      </c>
      <c r="F181" s="6" t="s">
        <v>678</v>
      </c>
      <c r="G181" s="11">
        <v>1340</v>
      </c>
      <c r="H181" s="83"/>
      <c r="I181" s="83"/>
      <c r="J181" s="70" t="s">
        <v>879</v>
      </c>
    </row>
    <row r="182" spans="1:10" ht="25.5" customHeight="1">
      <c r="A182" s="65" t="s">
        <v>898</v>
      </c>
      <c r="B182" s="30" t="s">
        <v>609</v>
      </c>
      <c r="C182" s="44" t="s">
        <v>608</v>
      </c>
      <c r="D182" s="1" t="s">
        <v>607</v>
      </c>
      <c r="E182" s="13">
        <v>41857</v>
      </c>
      <c r="F182" s="6" t="s">
        <v>825</v>
      </c>
      <c r="G182" s="11">
        <v>7950</v>
      </c>
      <c r="H182" s="83"/>
      <c r="I182" s="83"/>
      <c r="J182" s="70" t="s">
        <v>879</v>
      </c>
    </row>
    <row r="183" spans="1:10" ht="25.5" customHeight="1">
      <c r="A183" s="65" t="s">
        <v>898</v>
      </c>
      <c r="B183" s="4" t="s">
        <v>611</v>
      </c>
      <c r="C183" s="1" t="s">
        <v>612</v>
      </c>
      <c r="D183" s="1" t="s">
        <v>613</v>
      </c>
      <c r="E183" s="13">
        <v>41887</v>
      </c>
      <c r="F183" s="6" t="s">
        <v>619</v>
      </c>
      <c r="G183" s="11">
        <v>567</v>
      </c>
      <c r="H183" s="83"/>
      <c r="I183" s="83"/>
      <c r="J183" s="70" t="s">
        <v>879</v>
      </c>
    </row>
    <row r="184" spans="1:10" ht="25.5" customHeight="1">
      <c r="A184" s="65" t="s">
        <v>898</v>
      </c>
      <c r="B184" s="4" t="s">
        <v>614</v>
      </c>
      <c r="C184" s="1" t="s">
        <v>615</v>
      </c>
      <c r="D184" s="1" t="s">
        <v>616</v>
      </c>
      <c r="E184" s="13">
        <v>41719</v>
      </c>
      <c r="F184" s="6" t="s">
        <v>631</v>
      </c>
      <c r="G184" s="11">
        <v>7990</v>
      </c>
      <c r="H184" s="83"/>
      <c r="I184" s="83"/>
      <c r="J184" s="70" t="s">
        <v>879</v>
      </c>
    </row>
    <row r="185" spans="1:10" ht="27.75" customHeight="1">
      <c r="A185" s="65" t="s">
        <v>898</v>
      </c>
      <c r="B185" s="4" t="s">
        <v>557</v>
      </c>
      <c r="C185" s="1" t="s">
        <v>556</v>
      </c>
      <c r="D185" s="1" t="s">
        <v>617</v>
      </c>
      <c r="E185" s="13">
        <v>41883</v>
      </c>
      <c r="F185" s="4" t="s">
        <v>657</v>
      </c>
      <c r="G185" s="11">
        <v>7877.5</v>
      </c>
      <c r="H185" s="83"/>
      <c r="I185" s="83"/>
      <c r="J185" s="70" t="s">
        <v>879</v>
      </c>
    </row>
    <row r="186" spans="1:10" ht="30.75" customHeight="1">
      <c r="A186" s="65" t="s">
        <v>898</v>
      </c>
      <c r="B186" s="4" t="s">
        <v>290</v>
      </c>
      <c r="C186" s="1" t="s">
        <v>289</v>
      </c>
      <c r="D186" s="1" t="s">
        <v>618</v>
      </c>
      <c r="E186" s="13">
        <v>41886</v>
      </c>
      <c r="F186" s="32" t="s">
        <v>630</v>
      </c>
      <c r="G186" s="11">
        <v>650</v>
      </c>
      <c r="H186" s="83"/>
      <c r="I186" s="83"/>
      <c r="J186" s="70" t="s">
        <v>879</v>
      </c>
    </row>
    <row r="187" spans="1:10" ht="27.75" customHeight="1">
      <c r="A187" s="65" t="s">
        <v>898</v>
      </c>
      <c r="B187" s="4" t="s">
        <v>620</v>
      </c>
      <c r="C187" s="1" t="s">
        <v>621</v>
      </c>
      <c r="D187" s="1" t="s">
        <v>622</v>
      </c>
      <c r="E187" s="13">
        <v>41883</v>
      </c>
      <c r="F187" s="6" t="s">
        <v>646</v>
      </c>
      <c r="G187" s="11">
        <v>7100</v>
      </c>
      <c r="H187" s="83"/>
      <c r="I187" s="83"/>
      <c r="J187" s="70" t="s">
        <v>879</v>
      </c>
    </row>
    <row r="188" spans="1:10" ht="27.75" customHeight="1">
      <c r="A188" s="65" t="s">
        <v>898</v>
      </c>
      <c r="B188" s="4" t="s">
        <v>328</v>
      </c>
      <c r="C188" s="1" t="s">
        <v>623</v>
      </c>
      <c r="D188" s="1" t="s">
        <v>624</v>
      </c>
      <c r="E188" s="13">
        <v>41886</v>
      </c>
      <c r="F188" s="32" t="s">
        <v>659</v>
      </c>
      <c r="G188" s="11">
        <v>6520</v>
      </c>
      <c r="H188" s="83"/>
      <c r="I188" s="83"/>
      <c r="J188" s="70" t="s">
        <v>879</v>
      </c>
    </row>
    <row r="189" spans="1:10" ht="25.5">
      <c r="A189" s="65" t="s">
        <v>898</v>
      </c>
      <c r="B189" s="4" t="s">
        <v>293</v>
      </c>
      <c r="C189" s="1" t="s">
        <v>294</v>
      </c>
      <c r="D189" s="1" t="s">
        <v>625</v>
      </c>
      <c r="E189" s="13">
        <v>41877</v>
      </c>
      <c r="F189" s="17" t="s">
        <v>725</v>
      </c>
      <c r="G189" s="11">
        <v>4158</v>
      </c>
      <c r="H189" s="83"/>
      <c r="I189" s="83"/>
      <c r="J189" s="70" t="s">
        <v>879</v>
      </c>
    </row>
    <row r="190" spans="1:10" ht="33.75" customHeight="1">
      <c r="A190" s="65" t="s">
        <v>898</v>
      </c>
      <c r="B190" s="4" t="s">
        <v>633</v>
      </c>
      <c r="C190" s="1" t="s">
        <v>634</v>
      </c>
      <c r="D190" s="1" t="s">
        <v>635</v>
      </c>
      <c r="E190" s="13">
        <v>41877</v>
      </c>
      <c r="F190" s="6" t="s">
        <v>669</v>
      </c>
      <c r="G190" s="11">
        <v>246.44</v>
      </c>
      <c r="H190" s="83"/>
      <c r="I190" s="83"/>
      <c r="J190" s="70" t="s">
        <v>879</v>
      </c>
    </row>
    <row r="191" spans="1:10" ht="26.25" customHeight="1">
      <c r="A191" s="65" t="s">
        <v>898</v>
      </c>
      <c r="B191" s="4" t="s">
        <v>636</v>
      </c>
      <c r="C191" s="1" t="s">
        <v>637</v>
      </c>
      <c r="D191" s="1" t="s">
        <v>638</v>
      </c>
      <c r="E191" s="13">
        <v>41718</v>
      </c>
      <c r="F191" s="6" t="s">
        <v>649</v>
      </c>
      <c r="G191" s="11">
        <v>1800</v>
      </c>
      <c r="H191" s="83"/>
      <c r="I191" s="83"/>
      <c r="J191" s="70" t="s">
        <v>879</v>
      </c>
    </row>
    <row r="192" spans="1:10" ht="27" customHeight="1">
      <c r="A192" s="65" t="s">
        <v>898</v>
      </c>
      <c r="B192" s="6" t="s">
        <v>640</v>
      </c>
      <c r="C192" s="44" t="s">
        <v>639</v>
      </c>
      <c r="D192" s="1" t="s">
        <v>638</v>
      </c>
      <c r="E192" s="13">
        <v>41718</v>
      </c>
      <c r="F192" s="6" t="s">
        <v>650</v>
      </c>
      <c r="G192" s="11">
        <v>600</v>
      </c>
      <c r="H192" s="83"/>
      <c r="I192" s="83"/>
      <c r="J192" s="70" t="s">
        <v>879</v>
      </c>
    </row>
    <row r="193" spans="1:10" ht="31.5" customHeight="1">
      <c r="A193" s="65" t="s">
        <v>898</v>
      </c>
      <c r="B193" s="4" t="s">
        <v>641</v>
      </c>
      <c r="C193" s="1" t="s">
        <v>642</v>
      </c>
      <c r="D193" s="1" t="s">
        <v>638</v>
      </c>
      <c r="E193" s="13">
        <v>41718</v>
      </c>
      <c r="F193" s="6" t="s">
        <v>651</v>
      </c>
      <c r="G193" s="11">
        <v>600</v>
      </c>
      <c r="H193" s="83"/>
      <c r="I193" s="83"/>
      <c r="J193" s="70" t="s">
        <v>879</v>
      </c>
    </row>
    <row r="194" spans="1:10" ht="33" customHeight="1">
      <c r="A194" s="65" t="s">
        <v>898</v>
      </c>
      <c r="B194" s="4" t="s">
        <v>643</v>
      </c>
      <c r="C194" s="1" t="s">
        <v>644</v>
      </c>
      <c r="D194" s="1" t="s">
        <v>638</v>
      </c>
      <c r="E194" s="13">
        <v>41718</v>
      </c>
      <c r="F194" s="6" t="s">
        <v>652</v>
      </c>
      <c r="G194" s="11">
        <v>1800</v>
      </c>
      <c r="H194" s="83"/>
      <c r="I194" s="83"/>
      <c r="J194" s="70" t="s">
        <v>879</v>
      </c>
    </row>
    <row r="195" spans="1:10" ht="26.25" customHeight="1">
      <c r="A195" s="65" t="s">
        <v>898</v>
      </c>
      <c r="B195" s="33" t="s">
        <v>519</v>
      </c>
      <c r="C195" s="47" t="s">
        <v>518</v>
      </c>
      <c r="D195" s="1" t="s">
        <v>520</v>
      </c>
      <c r="E195" s="13">
        <v>41851</v>
      </c>
      <c r="F195" s="6" t="s">
        <v>647</v>
      </c>
      <c r="G195" s="11">
        <f>4470-2218</f>
        <v>2252</v>
      </c>
      <c r="H195" s="83"/>
      <c r="I195" s="83"/>
      <c r="J195" s="70" t="s">
        <v>879</v>
      </c>
    </row>
    <row r="196" spans="1:10" ht="30" customHeight="1">
      <c r="A196" s="65" t="s">
        <v>898</v>
      </c>
      <c r="B196" s="4" t="s">
        <v>411</v>
      </c>
      <c r="C196" s="1" t="s">
        <v>409</v>
      </c>
      <c r="D196" s="1" t="s">
        <v>410</v>
      </c>
      <c r="E196" s="13">
        <v>41885</v>
      </c>
      <c r="F196" s="4" t="s">
        <v>648</v>
      </c>
      <c r="G196" s="11">
        <f>1345+269</f>
        <v>1614</v>
      </c>
      <c r="H196" s="83"/>
      <c r="I196" s="83"/>
      <c r="J196" s="70" t="s">
        <v>879</v>
      </c>
    </row>
    <row r="197" spans="1:10" ht="30.75" customHeight="1">
      <c r="A197" s="65" t="s">
        <v>898</v>
      </c>
      <c r="B197" s="4" t="s">
        <v>655</v>
      </c>
      <c r="C197" s="1" t="s">
        <v>654</v>
      </c>
      <c r="D197" s="1" t="s">
        <v>656</v>
      </c>
      <c r="E197" s="13">
        <v>41884</v>
      </c>
      <c r="F197" s="6" t="s">
        <v>786</v>
      </c>
      <c r="G197" s="11">
        <v>6347.21</v>
      </c>
      <c r="H197" s="83"/>
      <c r="I197" s="83"/>
      <c r="J197" s="70" t="s">
        <v>879</v>
      </c>
    </row>
    <row r="198" spans="1:10" ht="32.25" customHeight="1">
      <c r="A198" s="65" t="s">
        <v>898</v>
      </c>
      <c r="B198" s="4" t="s">
        <v>38</v>
      </c>
      <c r="C198" s="1" t="s">
        <v>36</v>
      </c>
      <c r="D198" s="1" t="s">
        <v>658</v>
      </c>
      <c r="E198" s="13">
        <v>41892</v>
      </c>
      <c r="F198" s="4" t="s">
        <v>698</v>
      </c>
      <c r="G198" s="11">
        <v>2715</v>
      </c>
      <c r="H198" s="83"/>
      <c r="I198" s="83"/>
      <c r="J198" s="70" t="s">
        <v>879</v>
      </c>
    </row>
    <row r="199" spans="1:10" ht="30" customHeight="1">
      <c r="A199" s="65" t="s">
        <v>898</v>
      </c>
      <c r="B199" s="4" t="s">
        <v>660</v>
      </c>
      <c r="C199" s="1" t="s">
        <v>661</v>
      </c>
      <c r="D199" s="1" t="s">
        <v>662</v>
      </c>
      <c r="E199" s="13">
        <v>41898</v>
      </c>
      <c r="F199" s="4" t="s">
        <v>696</v>
      </c>
      <c r="G199" s="11">
        <v>560</v>
      </c>
      <c r="H199" s="83"/>
      <c r="I199" s="83"/>
      <c r="J199" s="70" t="s">
        <v>879</v>
      </c>
    </row>
    <row r="200" spans="1:10" ht="27.75" customHeight="1">
      <c r="A200" s="65" t="s">
        <v>898</v>
      </c>
      <c r="B200" s="6" t="s">
        <v>666</v>
      </c>
      <c r="C200" s="1" t="s">
        <v>664</v>
      </c>
      <c r="D200" s="1" t="s">
        <v>665</v>
      </c>
      <c r="E200" s="13">
        <v>41864</v>
      </c>
      <c r="F200" s="6" t="s">
        <v>677</v>
      </c>
      <c r="G200" s="11">
        <v>394.36</v>
      </c>
      <c r="H200" s="83"/>
      <c r="I200" s="83"/>
      <c r="J200" s="70" t="s">
        <v>879</v>
      </c>
    </row>
    <row r="201" spans="1:10" ht="42" customHeight="1">
      <c r="A201" s="65" t="s">
        <v>898</v>
      </c>
      <c r="B201" s="4" t="s">
        <v>301</v>
      </c>
      <c r="C201" s="1" t="s">
        <v>300</v>
      </c>
      <c r="D201" s="1" t="s">
        <v>667</v>
      </c>
      <c r="E201" s="13">
        <v>41898</v>
      </c>
      <c r="F201" s="17" t="s">
        <v>707</v>
      </c>
      <c r="G201" s="11">
        <v>702</v>
      </c>
      <c r="H201" s="83"/>
      <c r="I201" s="83"/>
      <c r="J201" s="70" t="s">
        <v>879</v>
      </c>
    </row>
    <row r="202" spans="1:10" ht="26.25" customHeight="1">
      <c r="A202" s="65" t="s">
        <v>898</v>
      </c>
      <c r="B202" s="4" t="s">
        <v>59</v>
      </c>
      <c r="C202" s="1" t="s">
        <v>60</v>
      </c>
      <c r="D202" s="1" t="s">
        <v>667</v>
      </c>
      <c r="E202" s="13">
        <v>41898</v>
      </c>
      <c r="F202" s="6" t="s">
        <v>668</v>
      </c>
      <c r="G202" s="11">
        <v>2603.4499999999998</v>
      </c>
      <c r="H202" s="83"/>
      <c r="I202" s="83"/>
      <c r="J202" s="70" t="s">
        <v>879</v>
      </c>
    </row>
    <row r="203" spans="1:10" ht="27.75" customHeight="1">
      <c r="A203" s="65" t="s">
        <v>898</v>
      </c>
      <c r="B203" s="4" t="s">
        <v>96</v>
      </c>
      <c r="C203" s="1" t="s">
        <v>97</v>
      </c>
      <c r="D203" s="1" t="s">
        <v>671</v>
      </c>
      <c r="E203" s="13">
        <v>41904</v>
      </c>
      <c r="F203" s="6" t="s">
        <v>721</v>
      </c>
      <c r="G203" s="11">
        <v>1340</v>
      </c>
      <c r="H203" s="83"/>
      <c r="I203" s="83"/>
      <c r="J203" s="70" t="s">
        <v>879</v>
      </c>
    </row>
    <row r="204" spans="1:10" ht="24.75" customHeight="1">
      <c r="A204" s="65" t="s">
        <v>898</v>
      </c>
      <c r="B204" s="4" t="s">
        <v>673</v>
      </c>
      <c r="C204" s="1" t="s">
        <v>674</v>
      </c>
      <c r="D204" s="1" t="s">
        <v>675</v>
      </c>
      <c r="E204" s="13">
        <v>41904</v>
      </c>
      <c r="F204" s="6" t="s">
        <v>679</v>
      </c>
      <c r="G204" s="11">
        <v>150</v>
      </c>
      <c r="H204" s="83"/>
      <c r="I204" s="83"/>
      <c r="J204" s="70" t="s">
        <v>879</v>
      </c>
    </row>
    <row r="205" spans="1:10" ht="27" customHeight="1">
      <c r="A205" s="65" t="s">
        <v>898</v>
      </c>
      <c r="B205" s="4" t="s">
        <v>681</v>
      </c>
      <c r="C205" s="1" t="s">
        <v>680</v>
      </c>
      <c r="D205" s="1" t="s">
        <v>178</v>
      </c>
      <c r="E205" s="13">
        <v>41866</v>
      </c>
      <c r="F205" s="6" t="s">
        <v>708</v>
      </c>
      <c r="G205" s="11">
        <v>7110</v>
      </c>
      <c r="H205" s="83"/>
      <c r="I205" s="83"/>
      <c r="J205" s="70" t="s">
        <v>879</v>
      </c>
    </row>
    <row r="206" spans="1:10" ht="26.25" customHeight="1">
      <c r="A206" s="65" t="s">
        <v>898</v>
      </c>
      <c r="B206" s="4" t="s">
        <v>682</v>
      </c>
      <c r="C206" s="1" t="s">
        <v>370</v>
      </c>
      <c r="D206" s="1" t="s">
        <v>683</v>
      </c>
      <c r="E206" s="13">
        <v>41907</v>
      </c>
      <c r="F206" s="4" t="s">
        <v>371</v>
      </c>
      <c r="G206" s="11">
        <v>615</v>
      </c>
      <c r="H206" s="83"/>
      <c r="I206" s="83"/>
      <c r="J206" s="70" t="s">
        <v>879</v>
      </c>
    </row>
    <row r="207" spans="1:10" ht="24" customHeight="1">
      <c r="A207" s="65" t="s">
        <v>898</v>
      </c>
      <c r="B207" s="4" t="s">
        <v>365</v>
      </c>
      <c r="C207" s="1" t="s">
        <v>366</v>
      </c>
      <c r="D207" s="1" t="s">
        <v>683</v>
      </c>
      <c r="E207" s="13">
        <v>41907</v>
      </c>
      <c r="F207" s="4" t="s">
        <v>684</v>
      </c>
      <c r="G207" s="11">
        <f>615*3</f>
        <v>1845</v>
      </c>
      <c r="H207" s="83"/>
      <c r="I207" s="83"/>
      <c r="J207" s="70" t="s">
        <v>879</v>
      </c>
    </row>
    <row r="208" spans="1:10" ht="27" customHeight="1">
      <c r="A208" s="65" t="s">
        <v>898</v>
      </c>
      <c r="B208" s="4" t="s">
        <v>645</v>
      </c>
      <c r="C208" s="45" t="s">
        <v>326</v>
      </c>
      <c r="D208" s="1" t="s">
        <v>695</v>
      </c>
      <c r="E208" s="13">
        <v>41905</v>
      </c>
      <c r="F208" s="6" t="s">
        <v>705</v>
      </c>
      <c r="G208" s="11">
        <v>1200</v>
      </c>
      <c r="H208" s="83"/>
      <c r="I208" s="83"/>
      <c r="J208" s="70" t="s">
        <v>879</v>
      </c>
    </row>
    <row r="209" spans="1:10" ht="27.75" customHeight="1">
      <c r="A209" s="65" t="s">
        <v>898</v>
      </c>
      <c r="B209" s="4" t="s">
        <v>686</v>
      </c>
      <c r="C209" s="1" t="s">
        <v>287</v>
      </c>
      <c r="D209" s="1" t="s">
        <v>687</v>
      </c>
      <c r="E209" s="13">
        <v>41905</v>
      </c>
      <c r="F209" s="6" t="s">
        <v>706</v>
      </c>
      <c r="G209" s="11">
        <v>7000</v>
      </c>
      <c r="H209" s="83"/>
      <c r="I209" s="83"/>
      <c r="J209" s="70" t="s">
        <v>879</v>
      </c>
    </row>
    <row r="210" spans="1:10" ht="28.5" customHeight="1">
      <c r="A210" s="65" t="s">
        <v>898</v>
      </c>
      <c r="B210" s="4" t="s">
        <v>689</v>
      </c>
      <c r="C210" s="1" t="s">
        <v>688</v>
      </c>
      <c r="D210" s="1" t="s">
        <v>690</v>
      </c>
      <c r="E210" s="13">
        <v>41785</v>
      </c>
      <c r="F210" s="6" t="s">
        <v>731</v>
      </c>
      <c r="G210" s="11">
        <v>7000</v>
      </c>
      <c r="H210" s="83"/>
      <c r="I210" s="83"/>
      <c r="J210" s="70" t="s">
        <v>879</v>
      </c>
    </row>
    <row r="211" spans="1:10" ht="25.5" customHeight="1">
      <c r="A211" s="65" t="s">
        <v>898</v>
      </c>
      <c r="B211" s="4" t="s">
        <v>557</v>
      </c>
      <c r="C211" s="1" t="s">
        <v>556</v>
      </c>
      <c r="D211" s="1" t="s">
        <v>180</v>
      </c>
      <c r="E211" s="13">
        <v>41907</v>
      </c>
      <c r="F211" s="4" t="s">
        <v>732</v>
      </c>
      <c r="G211" s="11">
        <v>2311.5</v>
      </c>
      <c r="H211" s="83"/>
      <c r="I211" s="83"/>
      <c r="J211" s="70" t="s">
        <v>879</v>
      </c>
    </row>
    <row r="212" spans="1:10" ht="25.5" customHeight="1">
      <c r="A212" s="65" t="s">
        <v>898</v>
      </c>
      <c r="B212" s="4" t="s">
        <v>290</v>
      </c>
      <c r="C212" s="1" t="s">
        <v>289</v>
      </c>
      <c r="D212" s="1" t="s">
        <v>685</v>
      </c>
      <c r="E212" s="13">
        <v>41905</v>
      </c>
      <c r="F212" s="4" t="s">
        <v>710</v>
      </c>
      <c r="G212" s="11">
        <v>650</v>
      </c>
      <c r="H212" s="83"/>
      <c r="I212" s="83"/>
      <c r="J212" s="70" t="s">
        <v>879</v>
      </c>
    </row>
    <row r="213" spans="1:10" ht="28.5" customHeight="1">
      <c r="A213" s="65" t="s">
        <v>898</v>
      </c>
      <c r="B213" s="4" t="s">
        <v>691</v>
      </c>
      <c r="C213" s="1" t="s">
        <v>329</v>
      </c>
      <c r="D213" s="1" t="s">
        <v>692</v>
      </c>
      <c r="E213" s="13">
        <v>41905</v>
      </c>
      <c r="F213" s="6" t="s">
        <v>742</v>
      </c>
      <c r="G213" s="11">
        <v>860</v>
      </c>
      <c r="H213" s="83"/>
      <c r="I213" s="83"/>
      <c r="J213" s="70" t="s">
        <v>879</v>
      </c>
    </row>
    <row r="214" spans="1:10" ht="24.75" customHeight="1">
      <c r="A214" s="65" t="s">
        <v>898</v>
      </c>
      <c r="B214" s="4" t="s">
        <v>693</v>
      </c>
      <c r="C214" s="1" t="s">
        <v>43</v>
      </c>
      <c r="D214" s="1" t="s">
        <v>694</v>
      </c>
      <c r="E214" s="13">
        <v>41873</v>
      </c>
      <c r="F214" s="6" t="s">
        <v>806</v>
      </c>
      <c r="G214" s="11">
        <v>3000</v>
      </c>
      <c r="H214" s="83"/>
      <c r="I214" s="83"/>
      <c r="J214" s="70" t="s">
        <v>879</v>
      </c>
    </row>
    <row r="215" spans="1:10" ht="24" customHeight="1">
      <c r="A215" s="65" t="s">
        <v>898</v>
      </c>
      <c r="B215" s="4" t="s">
        <v>398</v>
      </c>
      <c r="C215" s="45" t="s">
        <v>397</v>
      </c>
      <c r="D215" s="1" t="s">
        <v>504</v>
      </c>
      <c r="E215" s="13">
        <v>41845</v>
      </c>
      <c r="F215" s="4" t="s">
        <v>697</v>
      </c>
      <c r="G215" s="11">
        <f>14350*0.5</f>
        <v>7175</v>
      </c>
      <c r="H215" s="83"/>
      <c r="I215" s="83"/>
      <c r="J215" s="70" t="s">
        <v>879</v>
      </c>
    </row>
    <row r="216" spans="1:10" ht="27.75" customHeight="1">
      <c r="A216" s="65" t="s">
        <v>898</v>
      </c>
      <c r="B216" s="4" t="s">
        <v>620</v>
      </c>
      <c r="C216" s="1" t="s">
        <v>621</v>
      </c>
      <c r="D216" s="1" t="s">
        <v>699</v>
      </c>
      <c r="E216" s="13">
        <v>41907</v>
      </c>
      <c r="F216" s="6" t="s">
        <v>719</v>
      </c>
      <c r="G216" s="11">
        <v>6900</v>
      </c>
      <c r="H216" s="83"/>
      <c r="I216" s="83"/>
      <c r="J216" s="70" t="s">
        <v>879</v>
      </c>
    </row>
    <row r="217" spans="1:10" ht="25.5" customHeight="1">
      <c r="A217" s="65" t="s">
        <v>898</v>
      </c>
      <c r="B217" s="31" t="s">
        <v>702</v>
      </c>
      <c r="C217" s="46" t="s">
        <v>700</v>
      </c>
      <c r="D217" s="1" t="s">
        <v>173</v>
      </c>
      <c r="E217" s="13">
        <v>41907</v>
      </c>
      <c r="F217" s="4" t="s">
        <v>726</v>
      </c>
      <c r="G217" s="11">
        <f>632</f>
        <v>632</v>
      </c>
      <c r="H217" s="83"/>
      <c r="I217" s="83"/>
      <c r="J217" s="70" t="s">
        <v>879</v>
      </c>
    </row>
    <row r="218" spans="1:10" ht="30.75" customHeight="1">
      <c r="A218" s="65" t="s">
        <v>898</v>
      </c>
      <c r="B218" s="4" t="s">
        <v>611</v>
      </c>
      <c r="C218" s="1" t="s">
        <v>612</v>
      </c>
      <c r="D218" s="1" t="s">
        <v>701</v>
      </c>
      <c r="E218" s="13">
        <v>41912</v>
      </c>
      <c r="F218" s="58" t="s">
        <v>709</v>
      </c>
      <c r="G218" s="11">
        <v>160</v>
      </c>
      <c r="H218" s="83"/>
      <c r="I218" s="83"/>
      <c r="J218" s="70" t="s">
        <v>879</v>
      </c>
    </row>
    <row r="219" spans="1:10" ht="27" customHeight="1">
      <c r="A219" s="65" t="s">
        <v>898</v>
      </c>
      <c r="B219" s="4" t="s">
        <v>703</v>
      </c>
      <c r="C219" s="1" t="s">
        <v>73</v>
      </c>
      <c r="D219" s="1" t="s">
        <v>704</v>
      </c>
      <c r="E219" s="13">
        <v>41907</v>
      </c>
      <c r="F219" s="6" t="s">
        <v>727</v>
      </c>
      <c r="G219" s="11">
        <v>220</v>
      </c>
      <c r="H219" s="83"/>
      <c r="I219" s="83"/>
      <c r="J219" s="70" t="s">
        <v>879</v>
      </c>
    </row>
    <row r="220" spans="1:10" ht="30.75" customHeight="1">
      <c r="A220" s="65" t="s">
        <v>898</v>
      </c>
      <c r="B220" s="4" t="s">
        <v>318</v>
      </c>
      <c r="C220" s="1" t="s">
        <v>319</v>
      </c>
      <c r="D220" s="1" t="s">
        <v>182</v>
      </c>
      <c r="E220" s="13">
        <v>41899</v>
      </c>
      <c r="F220" s="6" t="s">
        <v>763</v>
      </c>
      <c r="G220" s="11">
        <v>500</v>
      </c>
      <c r="H220" s="83"/>
      <c r="I220" s="83"/>
      <c r="J220" s="70" t="s">
        <v>879</v>
      </c>
    </row>
    <row r="221" spans="1:10" ht="42" customHeight="1">
      <c r="A221" s="65" t="s">
        <v>898</v>
      </c>
      <c r="B221" s="15" t="s">
        <v>713</v>
      </c>
      <c r="C221" s="1" t="s">
        <v>712</v>
      </c>
      <c r="D221" s="1" t="s">
        <v>714</v>
      </c>
      <c r="E221" s="13">
        <v>41884</v>
      </c>
      <c r="F221" s="6" t="s">
        <v>730</v>
      </c>
      <c r="G221" s="11">
        <v>13605.47</v>
      </c>
      <c r="H221" s="83"/>
      <c r="I221" s="83"/>
      <c r="J221" s="70" t="s">
        <v>879</v>
      </c>
    </row>
    <row r="222" spans="1:10" ht="25.5" customHeight="1">
      <c r="A222" s="65" t="s">
        <v>898</v>
      </c>
      <c r="B222" s="4" t="s">
        <v>716</v>
      </c>
      <c r="C222" s="1" t="s">
        <v>715</v>
      </c>
      <c r="D222" s="1" t="s">
        <v>717</v>
      </c>
      <c r="E222" s="13">
        <v>41913</v>
      </c>
      <c r="F222" s="51" t="s">
        <v>718</v>
      </c>
      <c r="G222" s="11">
        <v>639.9</v>
      </c>
      <c r="H222" s="83"/>
      <c r="I222" s="83"/>
      <c r="J222" s="70" t="s">
        <v>879</v>
      </c>
    </row>
    <row r="223" spans="1:10" ht="25.5" customHeight="1">
      <c r="A223" s="65" t="s">
        <v>898</v>
      </c>
      <c r="B223" s="4" t="s">
        <v>422</v>
      </c>
      <c r="C223" s="1" t="s">
        <v>423</v>
      </c>
      <c r="D223" s="1" t="s">
        <v>424</v>
      </c>
      <c r="E223" s="13">
        <v>41782</v>
      </c>
      <c r="F223" s="6" t="s">
        <v>720</v>
      </c>
      <c r="G223" s="11">
        <v>1250</v>
      </c>
      <c r="H223" s="83"/>
      <c r="I223" s="83"/>
      <c r="J223" s="70" t="s">
        <v>879</v>
      </c>
    </row>
    <row r="224" spans="1:10" ht="37.5" customHeight="1">
      <c r="A224" s="65" t="s">
        <v>898</v>
      </c>
      <c r="B224" s="15" t="s">
        <v>722</v>
      </c>
      <c r="C224" s="1" t="s">
        <v>723</v>
      </c>
      <c r="D224" s="1" t="s">
        <v>724</v>
      </c>
      <c r="E224" s="13">
        <v>41813</v>
      </c>
      <c r="F224" s="17" t="s">
        <v>790</v>
      </c>
      <c r="G224" s="11">
        <v>7680</v>
      </c>
      <c r="H224" s="83"/>
      <c r="I224" s="83"/>
      <c r="J224" s="70" t="s">
        <v>879</v>
      </c>
    </row>
    <row r="225" spans="1:10" ht="26.25" customHeight="1">
      <c r="A225" s="65" t="s">
        <v>898</v>
      </c>
      <c r="B225" s="4" t="s">
        <v>265</v>
      </c>
      <c r="C225" s="1" t="s">
        <v>266</v>
      </c>
      <c r="D225" s="1" t="s">
        <v>733</v>
      </c>
      <c r="E225" s="13">
        <v>41908</v>
      </c>
      <c r="F225" s="32" t="s">
        <v>787</v>
      </c>
      <c r="G225" s="11">
        <v>3814.57</v>
      </c>
      <c r="H225" s="83"/>
      <c r="I225" s="83"/>
      <c r="J225" s="70" t="s">
        <v>879</v>
      </c>
    </row>
    <row r="226" spans="1:10" ht="27.75" customHeight="1">
      <c r="A226" s="65" t="s">
        <v>898</v>
      </c>
      <c r="B226" s="4" t="s">
        <v>735</v>
      </c>
      <c r="C226" s="1" t="s">
        <v>734</v>
      </c>
      <c r="D226" s="1" t="s">
        <v>736</v>
      </c>
      <c r="E226" s="13">
        <v>41925</v>
      </c>
      <c r="F226" s="32" t="s">
        <v>761</v>
      </c>
      <c r="G226" s="11">
        <v>7990</v>
      </c>
      <c r="H226" s="83"/>
      <c r="I226" s="83"/>
      <c r="J226" s="70" t="s">
        <v>879</v>
      </c>
    </row>
    <row r="227" spans="1:10" ht="24.75" customHeight="1">
      <c r="A227" s="65" t="s">
        <v>898</v>
      </c>
      <c r="B227" s="4" t="s">
        <v>774</v>
      </c>
      <c r="C227" s="1" t="s">
        <v>773</v>
      </c>
      <c r="D227" s="1" t="s">
        <v>737</v>
      </c>
      <c r="E227" s="13">
        <v>41927</v>
      </c>
      <c r="F227" s="6" t="s">
        <v>777</v>
      </c>
      <c r="G227" s="11">
        <f>702+892.04</f>
        <v>1594.04</v>
      </c>
      <c r="H227" s="83"/>
      <c r="I227" s="83"/>
      <c r="J227" s="70" t="s">
        <v>879</v>
      </c>
    </row>
    <row r="228" spans="1:10" ht="24.75" customHeight="1">
      <c r="A228" s="65" t="s">
        <v>898</v>
      </c>
      <c r="B228" s="4" t="s">
        <v>739</v>
      </c>
      <c r="C228" s="1" t="s">
        <v>738</v>
      </c>
      <c r="D228" s="1" t="s">
        <v>740</v>
      </c>
      <c r="E228" s="13">
        <v>41919</v>
      </c>
      <c r="F228" s="6" t="s">
        <v>796</v>
      </c>
      <c r="G228" s="11">
        <v>1830</v>
      </c>
      <c r="H228" s="83"/>
      <c r="I228" s="83"/>
      <c r="J228" s="70" t="s">
        <v>879</v>
      </c>
    </row>
    <row r="229" spans="1:10" ht="26.25" customHeight="1">
      <c r="A229" s="65" t="s">
        <v>898</v>
      </c>
      <c r="B229" s="4" t="s">
        <v>739</v>
      </c>
      <c r="C229" s="1" t="s">
        <v>738</v>
      </c>
      <c r="D229" s="1" t="s">
        <v>741</v>
      </c>
      <c r="E229" s="13">
        <v>41919</v>
      </c>
      <c r="F229" s="6" t="s">
        <v>821</v>
      </c>
      <c r="G229" s="11">
        <f>3430-1830</f>
        <v>1600</v>
      </c>
      <c r="H229" s="83"/>
      <c r="I229" s="83"/>
      <c r="J229" s="70" t="s">
        <v>879</v>
      </c>
    </row>
    <row r="230" spans="1:10" ht="25.5" customHeight="1">
      <c r="A230" s="65" t="s">
        <v>898</v>
      </c>
      <c r="B230" s="4" t="s">
        <v>96</v>
      </c>
      <c r="C230" s="1" t="s">
        <v>97</v>
      </c>
      <c r="D230" s="1" t="s">
        <v>770</v>
      </c>
      <c r="E230" s="13" t="s">
        <v>771</v>
      </c>
      <c r="F230" s="6" t="s">
        <v>772</v>
      </c>
      <c r="G230" s="11">
        <f>2838+1340</f>
        <v>4178</v>
      </c>
      <c r="H230" s="83"/>
      <c r="I230" s="83"/>
      <c r="J230" s="70" t="s">
        <v>879</v>
      </c>
    </row>
    <row r="231" spans="1:10" ht="38.25" customHeight="1">
      <c r="A231" s="65" t="s">
        <v>898</v>
      </c>
      <c r="B231" s="4" t="s">
        <v>743</v>
      </c>
      <c r="C231" s="1" t="s">
        <v>744</v>
      </c>
      <c r="D231" s="1" t="s">
        <v>745</v>
      </c>
      <c r="E231" s="13">
        <v>41928</v>
      </c>
      <c r="F231" s="6" t="s">
        <v>747</v>
      </c>
      <c r="G231" s="11">
        <v>420</v>
      </c>
      <c r="H231" s="83"/>
      <c r="I231" s="83"/>
      <c r="J231" s="70" t="s">
        <v>879</v>
      </c>
    </row>
    <row r="232" spans="1:10" ht="26.25" customHeight="1">
      <c r="A232" s="65" t="s">
        <v>898</v>
      </c>
      <c r="B232" s="31" t="s">
        <v>226</v>
      </c>
      <c r="C232" s="1" t="s">
        <v>227</v>
      </c>
      <c r="D232" s="1" t="s">
        <v>746</v>
      </c>
      <c r="E232" s="13">
        <v>41929</v>
      </c>
      <c r="F232" s="6" t="s">
        <v>765</v>
      </c>
      <c r="G232" s="11">
        <v>900</v>
      </c>
      <c r="H232" s="83"/>
      <c r="I232" s="83"/>
      <c r="J232" s="70" t="s">
        <v>879</v>
      </c>
    </row>
    <row r="233" spans="1:10" ht="39" customHeight="1">
      <c r="A233" s="65" t="s">
        <v>898</v>
      </c>
      <c r="B233" s="57" t="s">
        <v>588</v>
      </c>
      <c r="C233" s="44"/>
      <c r="D233" s="1" t="s">
        <v>748</v>
      </c>
      <c r="E233" s="13">
        <v>41905</v>
      </c>
      <c r="F233" s="18" t="s">
        <v>749</v>
      </c>
      <c r="G233" s="11">
        <v>306</v>
      </c>
      <c r="H233" s="83"/>
      <c r="I233" s="83"/>
      <c r="J233" s="70" t="s">
        <v>879</v>
      </c>
    </row>
    <row r="234" spans="1:10" ht="25.5" customHeight="1">
      <c r="A234" s="65" t="s">
        <v>898</v>
      </c>
      <c r="B234" s="4" t="s">
        <v>750</v>
      </c>
      <c r="C234" s="1" t="s">
        <v>751</v>
      </c>
      <c r="D234" s="1" t="s">
        <v>752</v>
      </c>
      <c r="E234" s="13">
        <v>39770</v>
      </c>
      <c r="F234" s="4" t="s">
        <v>755</v>
      </c>
      <c r="G234" s="11">
        <v>447.11</v>
      </c>
      <c r="H234" s="83"/>
      <c r="I234" s="83"/>
      <c r="J234" s="70" t="s">
        <v>879</v>
      </c>
    </row>
    <row r="235" spans="1:10" ht="24.75" customHeight="1">
      <c r="A235" s="65" t="s">
        <v>898</v>
      </c>
      <c r="B235" s="4" t="s">
        <v>96</v>
      </c>
      <c r="C235" s="1" t="s">
        <v>97</v>
      </c>
      <c r="D235" s="1" t="s">
        <v>753</v>
      </c>
      <c r="E235" s="13">
        <v>41935</v>
      </c>
      <c r="F235" s="6" t="s">
        <v>754</v>
      </c>
      <c r="G235" s="11">
        <v>1340</v>
      </c>
      <c r="H235" s="83"/>
      <c r="I235" s="83"/>
      <c r="J235" s="70" t="s">
        <v>879</v>
      </c>
    </row>
    <row r="236" spans="1:10" ht="40.5" customHeight="1">
      <c r="A236" s="65" t="s">
        <v>898</v>
      </c>
      <c r="B236" s="4" t="s">
        <v>760</v>
      </c>
      <c r="C236" s="1" t="s">
        <v>758</v>
      </c>
      <c r="D236" s="1" t="s">
        <v>759</v>
      </c>
      <c r="E236" s="13">
        <v>41936</v>
      </c>
      <c r="F236" s="6" t="s">
        <v>778</v>
      </c>
      <c r="G236" s="11">
        <v>2520</v>
      </c>
      <c r="H236" s="83"/>
      <c r="I236" s="83"/>
      <c r="J236" s="70" t="s">
        <v>879</v>
      </c>
    </row>
    <row r="237" spans="1:10" ht="26.25" customHeight="1">
      <c r="A237" s="65" t="s">
        <v>898</v>
      </c>
      <c r="B237" s="4" t="s">
        <v>383</v>
      </c>
      <c r="C237" s="1" t="s">
        <v>382</v>
      </c>
      <c r="D237" s="1" t="s">
        <v>762</v>
      </c>
      <c r="E237" s="13">
        <v>41908</v>
      </c>
      <c r="F237" s="6" t="s">
        <v>788</v>
      </c>
      <c r="G237" s="11">
        <v>1781.95</v>
      </c>
      <c r="H237" s="83"/>
      <c r="I237" s="83"/>
      <c r="J237" s="70" t="s">
        <v>879</v>
      </c>
    </row>
    <row r="238" spans="1:10" ht="26.25" customHeight="1">
      <c r="A238" s="65" t="s">
        <v>898</v>
      </c>
      <c r="B238" s="4" t="s">
        <v>92</v>
      </c>
      <c r="C238" s="1" t="s">
        <v>93</v>
      </c>
      <c r="D238" s="1" t="s">
        <v>764</v>
      </c>
      <c r="E238" s="13">
        <v>41925</v>
      </c>
      <c r="F238" s="6" t="s">
        <v>824</v>
      </c>
      <c r="G238" s="11">
        <v>2124</v>
      </c>
      <c r="H238" s="83"/>
      <c r="I238" s="83"/>
      <c r="J238" s="70" t="s">
        <v>879</v>
      </c>
    </row>
    <row r="239" spans="1:10" ht="25.5" customHeight="1">
      <c r="A239" s="65" t="s">
        <v>898</v>
      </c>
      <c r="B239" s="4" t="s">
        <v>767</v>
      </c>
      <c r="C239" s="1" t="s">
        <v>766</v>
      </c>
      <c r="D239" s="1" t="s">
        <v>768</v>
      </c>
      <c r="E239" s="13">
        <v>41943</v>
      </c>
      <c r="F239" s="6" t="s">
        <v>784</v>
      </c>
      <c r="G239" s="11">
        <v>5400</v>
      </c>
      <c r="H239" s="83"/>
      <c r="I239" s="83"/>
      <c r="J239" s="70" t="s">
        <v>879</v>
      </c>
    </row>
    <row r="240" spans="1:10" ht="27.75" customHeight="1">
      <c r="A240" s="65" t="s">
        <v>898</v>
      </c>
      <c r="B240" s="4" t="s">
        <v>431</v>
      </c>
      <c r="C240" s="1" t="s">
        <v>432</v>
      </c>
      <c r="D240" s="1" t="s">
        <v>769</v>
      </c>
      <c r="E240" s="13">
        <v>41946</v>
      </c>
      <c r="F240" s="18" t="s">
        <v>780</v>
      </c>
      <c r="G240" s="11">
        <v>3933.3</v>
      </c>
      <c r="H240" s="83"/>
      <c r="I240" s="83"/>
      <c r="J240" s="70" t="s">
        <v>879</v>
      </c>
    </row>
    <row r="241" spans="1:10" ht="26.25" customHeight="1">
      <c r="A241" s="65" t="s">
        <v>898</v>
      </c>
      <c r="B241" s="4" t="s">
        <v>611</v>
      </c>
      <c r="C241" s="1" t="s">
        <v>612</v>
      </c>
      <c r="D241" s="1" t="s">
        <v>775</v>
      </c>
      <c r="E241" s="13">
        <v>41935</v>
      </c>
      <c r="F241" s="6" t="s">
        <v>779</v>
      </c>
      <c r="G241" s="11">
        <v>160</v>
      </c>
      <c r="H241" s="83"/>
      <c r="I241" s="83"/>
      <c r="J241" s="70" t="s">
        <v>879</v>
      </c>
    </row>
    <row r="242" spans="1:10" ht="26.25" customHeight="1">
      <c r="A242" s="65" t="s">
        <v>898</v>
      </c>
      <c r="B242" s="4" t="s">
        <v>782</v>
      </c>
      <c r="C242" s="1" t="s">
        <v>781</v>
      </c>
      <c r="D242" s="1" t="s">
        <v>783</v>
      </c>
      <c r="E242" s="13">
        <v>41960</v>
      </c>
      <c r="F242" s="6" t="s">
        <v>805</v>
      </c>
      <c r="G242" s="11">
        <v>948</v>
      </c>
      <c r="H242" s="83"/>
      <c r="I242" s="83"/>
      <c r="J242" s="70" t="s">
        <v>879</v>
      </c>
    </row>
    <row r="243" spans="1:10" ht="25.5" customHeight="1">
      <c r="A243" s="65" t="s">
        <v>898</v>
      </c>
      <c r="B243" s="4" t="s">
        <v>611</v>
      </c>
      <c r="C243" s="1" t="s">
        <v>612</v>
      </c>
      <c r="D243" s="1" t="s">
        <v>789</v>
      </c>
      <c r="E243" s="13">
        <v>41969</v>
      </c>
      <c r="F243" s="6" t="s">
        <v>799</v>
      </c>
      <c r="G243" s="11">
        <v>160</v>
      </c>
      <c r="H243" s="83"/>
      <c r="I243" s="83"/>
      <c r="J243" s="70" t="s">
        <v>879</v>
      </c>
    </row>
    <row r="244" spans="1:10" ht="24.75" customHeight="1">
      <c r="A244" s="65" t="s">
        <v>898</v>
      </c>
      <c r="B244" s="4" t="s">
        <v>791</v>
      </c>
      <c r="C244" s="1" t="s">
        <v>674</v>
      </c>
      <c r="D244" s="1" t="s">
        <v>792</v>
      </c>
      <c r="E244" s="13">
        <v>41954</v>
      </c>
      <c r="F244" s="6" t="s">
        <v>797</v>
      </c>
      <c r="G244" s="11">
        <f>763.34+200</f>
        <v>963.34</v>
      </c>
      <c r="H244" s="83"/>
      <c r="I244" s="83"/>
      <c r="J244" s="70" t="s">
        <v>879</v>
      </c>
    </row>
    <row r="245" spans="1:10" ht="25.5" customHeight="1">
      <c r="A245" s="65" t="s">
        <v>898</v>
      </c>
      <c r="B245" s="6" t="s">
        <v>795</v>
      </c>
      <c r="C245" s="1" t="s">
        <v>794</v>
      </c>
      <c r="D245" s="1" t="s">
        <v>793</v>
      </c>
      <c r="E245" s="13">
        <v>41970</v>
      </c>
      <c r="F245" s="17" t="s">
        <v>816</v>
      </c>
      <c r="G245" s="11">
        <v>1680</v>
      </c>
      <c r="H245" s="83"/>
      <c r="I245" s="83"/>
      <c r="J245" s="70" t="s">
        <v>879</v>
      </c>
    </row>
    <row r="246" spans="1:10" ht="30" customHeight="1">
      <c r="A246" s="65" t="s">
        <v>898</v>
      </c>
      <c r="B246" s="4" t="s">
        <v>611</v>
      </c>
      <c r="C246" s="1" t="s">
        <v>612</v>
      </c>
      <c r="D246" s="1" t="s">
        <v>798</v>
      </c>
      <c r="E246" s="13">
        <v>41976</v>
      </c>
      <c r="F246" s="6" t="s">
        <v>811</v>
      </c>
      <c r="G246" s="11">
        <v>160</v>
      </c>
      <c r="H246" s="83"/>
      <c r="I246" s="83"/>
      <c r="J246" s="70" t="s">
        <v>879</v>
      </c>
    </row>
    <row r="247" spans="1:10" ht="25.5" customHeight="1">
      <c r="A247" s="65" t="s">
        <v>898</v>
      </c>
      <c r="B247" s="4" t="s">
        <v>800</v>
      </c>
      <c r="C247" s="1" t="s">
        <v>801</v>
      </c>
      <c r="D247" s="1" t="s">
        <v>802</v>
      </c>
      <c r="E247" s="13">
        <v>41866</v>
      </c>
      <c r="F247" s="4" t="s">
        <v>804</v>
      </c>
      <c r="G247" s="11">
        <v>2000</v>
      </c>
      <c r="H247" s="83"/>
      <c r="I247" s="83"/>
      <c r="J247" s="70" t="s">
        <v>879</v>
      </c>
    </row>
    <row r="248" spans="1:10" ht="27" customHeight="1">
      <c r="A248" s="65" t="s">
        <v>898</v>
      </c>
      <c r="B248" s="4" t="s">
        <v>96</v>
      </c>
      <c r="C248" s="1" t="s">
        <v>97</v>
      </c>
      <c r="D248" s="1" t="s">
        <v>803</v>
      </c>
      <c r="E248" s="13">
        <v>41978</v>
      </c>
      <c r="F248" s="6" t="s">
        <v>815</v>
      </c>
      <c r="G248" s="11">
        <v>1340</v>
      </c>
      <c r="H248" s="83"/>
      <c r="I248" s="83"/>
      <c r="J248" s="70" t="s">
        <v>879</v>
      </c>
    </row>
    <row r="249" spans="1:10" ht="25.5" customHeight="1">
      <c r="A249" s="65" t="s">
        <v>898</v>
      </c>
      <c r="B249" s="4" t="s">
        <v>226</v>
      </c>
      <c r="C249" s="1" t="s">
        <v>227</v>
      </c>
      <c r="D249" s="1" t="s">
        <v>807</v>
      </c>
      <c r="E249" s="13">
        <v>41988</v>
      </c>
      <c r="F249" s="6" t="s">
        <v>810</v>
      </c>
      <c r="G249" s="11">
        <v>1910</v>
      </c>
      <c r="H249" s="83"/>
      <c r="I249" s="83"/>
      <c r="J249" s="70" t="s">
        <v>879</v>
      </c>
    </row>
    <row r="250" spans="1:10" ht="27" customHeight="1">
      <c r="A250" s="65" t="s">
        <v>898</v>
      </c>
      <c r="B250" s="4" t="s">
        <v>729</v>
      </c>
      <c r="C250" s="1" t="s">
        <v>728</v>
      </c>
      <c r="D250" s="13" t="s">
        <v>808</v>
      </c>
      <c r="E250" s="13">
        <v>41957</v>
      </c>
      <c r="F250" s="4" t="s">
        <v>809</v>
      </c>
      <c r="G250" s="11">
        <v>238.8</v>
      </c>
      <c r="H250" s="83"/>
      <c r="I250" s="83"/>
      <c r="J250" s="70" t="s">
        <v>879</v>
      </c>
    </row>
    <row r="251" spans="1:10" ht="52.5" customHeight="1">
      <c r="A251" s="65" t="s">
        <v>898</v>
      </c>
      <c r="B251" s="4" t="s">
        <v>813</v>
      </c>
      <c r="C251" s="1" t="s">
        <v>812</v>
      </c>
      <c r="D251" s="1" t="s">
        <v>748</v>
      </c>
      <c r="E251" s="13">
        <v>41905</v>
      </c>
      <c r="F251" s="6" t="s">
        <v>896</v>
      </c>
      <c r="G251" s="11">
        <v>500000</v>
      </c>
      <c r="H251" s="83"/>
      <c r="I251" s="83"/>
      <c r="J251" s="70" t="s">
        <v>879</v>
      </c>
    </row>
    <row r="252" spans="1:10" ht="25.5" customHeight="1">
      <c r="A252" s="65" t="s">
        <v>898</v>
      </c>
      <c r="B252" s="4" t="s">
        <v>301</v>
      </c>
      <c r="C252" s="1" t="s">
        <v>300</v>
      </c>
      <c r="D252" s="1" t="s">
        <v>814</v>
      </c>
      <c r="E252" s="13">
        <v>41955</v>
      </c>
      <c r="F252" s="6" t="s">
        <v>897</v>
      </c>
      <c r="G252" s="11">
        <v>3912</v>
      </c>
      <c r="H252" s="83"/>
      <c r="I252" s="83"/>
      <c r="J252" s="70" t="s">
        <v>879</v>
      </c>
    </row>
    <row r="253" spans="1:10" ht="37.5" customHeight="1">
      <c r="A253" s="65" t="s">
        <v>898</v>
      </c>
      <c r="B253" s="4" t="s">
        <v>820</v>
      </c>
      <c r="C253" s="1" t="s">
        <v>818</v>
      </c>
      <c r="D253" s="1" t="s">
        <v>819</v>
      </c>
      <c r="E253" s="13">
        <v>41988</v>
      </c>
      <c r="F253" s="6" t="s">
        <v>822</v>
      </c>
      <c r="G253" s="11">
        <v>730</v>
      </c>
      <c r="H253" s="83"/>
      <c r="I253" s="83"/>
      <c r="J253" s="70" t="s">
        <v>879</v>
      </c>
    </row>
    <row r="254" spans="1:10" ht="24.75" customHeight="1">
      <c r="A254" s="65" t="s">
        <v>898</v>
      </c>
      <c r="B254" s="4" t="s">
        <v>832</v>
      </c>
      <c r="C254" s="1" t="s">
        <v>833</v>
      </c>
      <c r="D254" s="4" t="s">
        <v>834</v>
      </c>
      <c r="E254" s="5">
        <v>41740</v>
      </c>
      <c r="F254" s="6" t="s">
        <v>835</v>
      </c>
      <c r="G254" s="11">
        <f>3280+2000+700</f>
        <v>5980</v>
      </c>
      <c r="H254" s="83"/>
      <c r="I254" s="83"/>
      <c r="J254" s="70" t="s">
        <v>879</v>
      </c>
    </row>
    <row r="255" spans="1:10" ht="25.5" customHeight="1">
      <c r="A255" s="65" t="s">
        <v>898</v>
      </c>
      <c r="B255" s="4" t="s">
        <v>836</v>
      </c>
      <c r="C255" s="1" t="s">
        <v>837</v>
      </c>
      <c r="D255" s="4" t="s">
        <v>838</v>
      </c>
      <c r="E255" s="5">
        <v>41771</v>
      </c>
      <c r="F255" s="6" t="s">
        <v>839</v>
      </c>
      <c r="G255" s="11">
        <v>3753</v>
      </c>
      <c r="H255" s="83"/>
      <c r="I255" s="83"/>
      <c r="J255" s="70" t="s">
        <v>879</v>
      </c>
    </row>
    <row r="256" spans="1:10" ht="25.5" customHeight="1">
      <c r="A256" s="65" t="s">
        <v>898</v>
      </c>
      <c r="B256" s="4" t="s">
        <v>840</v>
      </c>
      <c r="C256" s="1" t="s">
        <v>841</v>
      </c>
      <c r="D256" s="4" t="s">
        <v>842</v>
      </c>
      <c r="E256" s="5">
        <v>41801</v>
      </c>
      <c r="F256" s="6" t="s">
        <v>843</v>
      </c>
      <c r="G256" s="11">
        <f>682.5+117+97.5</f>
        <v>897</v>
      </c>
      <c r="H256" s="83"/>
      <c r="I256" s="83"/>
      <c r="J256" s="70" t="s">
        <v>879</v>
      </c>
    </row>
    <row r="257" spans="1:10" ht="25.5" customHeight="1">
      <c r="A257" s="65" t="s">
        <v>898</v>
      </c>
      <c r="B257" s="4" t="s">
        <v>844</v>
      </c>
      <c r="C257" s="1" t="s">
        <v>845</v>
      </c>
      <c r="D257" s="4" t="s">
        <v>846</v>
      </c>
      <c r="E257" s="5">
        <v>41857</v>
      </c>
      <c r="F257" s="6" t="s">
        <v>847</v>
      </c>
      <c r="G257" s="11">
        <f>2106.9</f>
        <v>2106.9</v>
      </c>
      <c r="H257" s="83"/>
      <c r="I257" s="83"/>
      <c r="J257" s="70" t="s">
        <v>879</v>
      </c>
    </row>
    <row r="258" spans="1:10" ht="24.75" customHeight="1">
      <c r="A258" s="65" t="s">
        <v>898</v>
      </c>
      <c r="B258" s="4" t="s">
        <v>848</v>
      </c>
      <c r="C258" s="1" t="s">
        <v>849</v>
      </c>
      <c r="D258" s="4" t="s">
        <v>850</v>
      </c>
      <c r="E258" s="5">
        <v>41851</v>
      </c>
      <c r="F258" s="6" t="s">
        <v>851</v>
      </c>
      <c r="G258" s="11">
        <v>7220</v>
      </c>
      <c r="H258" s="83"/>
      <c r="I258" s="83"/>
      <c r="J258" s="70" t="s">
        <v>879</v>
      </c>
    </row>
    <row r="259" spans="1:10" ht="27.75" customHeight="1">
      <c r="A259" s="65" t="s">
        <v>898</v>
      </c>
      <c r="B259" s="4" t="s">
        <v>561</v>
      </c>
      <c r="C259" s="1" t="s">
        <v>560</v>
      </c>
      <c r="D259" s="4" t="s">
        <v>852</v>
      </c>
      <c r="E259" s="5">
        <v>41725</v>
      </c>
      <c r="F259" s="6" t="s">
        <v>853</v>
      </c>
      <c r="G259" s="11">
        <f>6511.45+24.2</f>
        <v>6535.65</v>
      </c>
      <c r="H259" s="83"/>
      <c r="I259" s="83"/>
      <c r="J259" s="70" t="s">
        <v>879</v>
      </c>
    </row>
    <row r="260" spans="1:10">
      <c r="A260" s="65" t="s">
        <v>898</v>
      </c>
      <c r="B260" s="4" t="s">
        <v>557</v>
      </c>
      <c r="C260" s="1" t="s">
        <v>556</v>
      </c>
      <c r="D260" s="4" t="s">
        <v>854</v>
      </c>
      <c r="E260" s="5">
        <v>41859</v>
      </c>
      <c r="F260" s="6" t="s">
        <v>855</v>
      </c>
      <c r="G260" s="11">
        <v>2817.5</v>
      </c>
      <c r="H260" s="83"/>
      <c r="I260" s="83"/>
      <c r="J260" s="70" t="s">
        <v>879</v>
      </c>
    </row>
    <row r="261" spans="1:10" ht="24.75" customHeight="1">
      <c r="A261" s="65" t="s">
        <v>898</v>
      </c>
      <c r="B261" s="4" t="s">
        <v>832</v>
      </c>
      <c r="C261" s="1" t="s">
        <v>833</v>
      </c>
      <c r="D261" s="4" t="s">
        <v>856</v>
      </c>
      <c r="E261" s="5">
        <v>41856</v>
      </c>
      <c r="F261" s="17" t="s">
        <v>857</v>
      </c>
      <c r="G261" s="11">
        <v>1240</v>
      </c>
      <c r="H261" s="83"/>
      <c r="I261" s="83"/>
      <c r="J261" s="70" t="s">
        <v>879</v>
      </c>
    </row>
    <row r="262" spans="1:10" ht="26.25" customHeight="1" thickBot="1">
      <c r="A262" s="65" t="s">
        <v>898</v>
      </c>
      <c r="B262" s="60" t="s">
        <v>858</v>
      </c>
      <c r="C262" s="61" t="s">
        <v>859</v>
      </c>
      <c r="D262" s="60" t="s">
        <v>860</v>
      </c>
      <c r="E262" s="62">
        <v>41929</v>
      </c>
      <c r="F262" s="63" t="s">
        <v>861</v>
      </c>
      <c r="G262" s="64">
        <v>150</v>
      </c>
      <c r="H262" s="84"/>
      <c r="I262" s="84"/>
      <c r="J262" s="70" t="s">
        <v>879</v>
      </c>
    </row>
    <row r="263" spans="1:10" ht="25.5" customHeight="1">
      <c r="A263" s="19"/>
      <c r="B263" s="21"/>
      <c r="C263" s="23"/>
      <c r="D263" s="21"/>
      <c r="E263" s="22"/>
      <c r="F263" s="21"/>
      <c r="G263" s="40"/>
      <c r="H263" s="94"/>
      <c r="I263" s="94"/>
      <c r="J263" s="21"/>
    </row>
    <row r="264" spans="1:10" ht="25.5" customHeight="1">
      <c r="A264" s="19"/>
      <c r="B264" s="21"/>
      <c r="C264" s="23"/>
      <c r="D264" s="21"/>
      <c r="E264" s="22"/>
      <c r="F264" s="20"/>
      <c r="G264" s="40"/>
      <c r="H264" s="94"/>
      <c r="I264" s="94"/>
      <c r="J264" s="21"/>
    </row>
    <row r="265" spans="1:10" ht="26.25" customHeight="1">
      <c r="A265" s="19"/>
      <c r="B265" s="21"/>
      <c r="C265" s="23"/>
      <c r="D265" s="21"/>
      <c r="E265" s="22"/>
      <c r="F265" s="20"/>
      <c r="G265" s="40"/>
      <c r="H265" s="94"/>
      <c r="I265" s="94"/>
      <c r="J265" s="21"/>
    </row>
    <row r="266" spans="1:10" ht="25.5" customHeight="1">
      <c r="A266" s="19"/>
      <c r="B266" s="21"/>
      <c r="C266" s="23"/>
      <c r="D266" s="21"/>
      <c r="E266" s="22"/>
      <c r="F266" s="21"/>
      <c r="G266" s="40"/>
      <c r="H266" s="94"/>
      <c r="I266" s="94"/>
      <c r="J266" s="21"/>
    </row>
    <row r="267" spans="1:10" ht="24.75" customHeight="1">
      <c r="A267" s="19"/>
      <c r="B267" s="21"/>
      <c r="C267" s="23"/>
      <c r="D267" s="21"/>
      <c r="E267" s="22"/>
      <c r="F267" s="20"/>
      <c r="G267" s="40"/>
      <c r="H267" s="94"/>
      <c r="I267" s="94"/>
      <c r="J267" s="21"/>
    </row>
    <row r="268" spans="1:10" ht="26.25" customHeight="1">
      <c r="A268" s="19"/>
      <c r="B268" s="21"/>
      <c r="C268" s="23"/>
      <c r="D268" s="21"/>
      <c r="E268" s="22"/>
      <c r="F268" s="21"/>
      <c r="G268" s="40"/>
      <c r="H268" s="94"/>
      <c r="I268" s="94"/>
      <c r="J268" s="21"/>
    </row>
    <row r="269" spans="1:10" ht="28.5" customHeight="1">
      <c r="A269" s="19"/>
      <c r="B269" s="21"/>
      <c r="C269" s="23"/>
      <c r="D269" s="21"/>
      <c r="E269" s="22"/>
      <c r="F269" s="20"/>
      <c r="G269" s="40"/>
      <c r="H269" s="94"/>
      <c r="I269" s="94"/>
      <c r="J269" s="21"/>
    </row>
    <row r="270" spans="1:10" ht="29.25" customHeight="1">
      <c r="A270" s="19"/>
      <c r="B270" s="21"/>
      <c r="C270" s="23"/>
      <c r="D270" s="21"/>
      <c r="E270" s="22"/>
      <c r="F270" s="21"/>
      <c r="G270" s="40"/>
      <c r="H270" s="94"/>
      <c r="I270" s="94"/>
      <c r="J270" s="21"/>
    </row>
    <row r="271" spans="1:10" ht="27" customHeight="1">
      <c r="A271" s="19"/>
      <c r="B271" s="21"/>
      <c r="C271" s="23"/>
      <c r="D271" s="21"/>
      <c r="E271" s="22"/>
      <c r="F271" s="21"/>
      <c r="G271" s="40"/>
      <c r="H271" s="94"/>
      <c r="I271" s="94"/>
      <c r="J271" s="21"/>
    </row>
    <row r="272" spans="1:10" ht="26.25" customHeight="1">
      <c r="A272" s="19"/>
      <c r="B272" s="21"/>
      <c r="C272" s="48"/>
      <c r="D272" s="21"/>
      <c r="E272" s="22"/>
      <c r="F272" s="20"/>
      <c r="G272" s="40"/>
      <c r="H272" s="94"/>
      <c r="I272" s="94"/>
      <c r="J272" s="21"/>
    </row>
    <row r="273" spans="1:10" ht="24.75" customHeight="1">
      <c r="A273" s="19"/>
      <c r="B273" s="21"/>
      <c r="C273" s="23"/>
      <c r="D273" s="21"/>
      <c r="E273" s="22"/>
      <c r="F273" s="21"/>
      <c r="G273" s="40"/>
      <c r="H273" s="94"/>
      <c r="I273" s="94"/>
      <c r="J273" s="21"/>
    </row>
    <row r="274" spans="1:10" ht="24.75" customHeight="1">
      <c r="A274" s="19"/>
      <c r="B274" s="21"/>
      <c r="C274" s="23"/>
      <c r="D274" s="22"/>
      <c r="E274" s="22"/>
      <c r="F274" s="20"/>
      <c r="G274" s="40"/>
      <c r="H274" s="94"/>
      <c r="I274" s="94"/>
      <c r="J274" s="21"/>
    </row>
    <row r="275" spans="1:10" ht="28.5" customHeight="1">
      <c r="A275" s="19"/>
      <c r="B275" s="21"/>
      <c r="C275" s="23"/>
      <c r="D275" s="21"/>
      <c r="E275" s="22"/>
      <c r="F275" s="21"/>
      <c r="G275" s="41"/>
      <c r="H275" s="92"/>
      <c r="I275" s="92"/>
      <c r="J275" s="21"/>
    </row>
    <row r="276" spans="1:10" ht="24.75" customHeight="1">
      <c r="A276" s="19"/>
      <c r="B276" s="21"/>
      <c r="C276" s="23"/>
      <c r="D276" s="22"/>
      <c r="E276" s="22"/>
      <c r="F276" s="20"/>
      <c r="G276" s="40"/>
      <c r="H276" s="94"/>
      <c r="I276" s="94"/>
      <c r="J276" s="21"/>
    </row>
    <row r="277" spans="1:10">
      <c r="A277" s="19"/>
      <c r="B277" s="21"/>
      <c r="C277" s="23"/>
      <c r="D277" s="22"/>
      <c r="E277" s="22"/>
      <c r="F277" s="21"/>
      <c r="G277" s="40"/>
      <c r="H277" s="94"/>
      <c r="I277" s="94"/>
      <c r="J277" s="21"/>
    </row>
    <row r="278" spans="1:10">
      <c r="A278" s="19"/>
      <c r="B278" s="21"/>
      <c r="C278" s="23"/>
      <c r="D278" s="21"/>
      <c r="E278" s="22"/>
      <c r="F278" s="21"/>
      <c r="G278" s="40"/>
      <c r="H278" s="94"/>
      <c r="I278" s="94"/>
      <c r="J278" s="21"/>
    </row>
    <row r="279" spans="1:10">
      <c r="A279" s="19"/>
      <c r="B279" s="21"/>
      <c r="C279" s="23"/>
      <c r="D279" s="21"/>
      <c r="E279" s="22"/>
      <c r="F279" s="21"/>
      <c r="G279" s="40"/>
      <c r="H279" s="94"/>
      <c r="I279" s="94"/>
      <c r="J279" s="21"/>
    </row>
    <row r="280" spans="1:10">
      <c r="A280" s="19"/>
      <c r="B280" s="21"/>
      <c r="C280" s="23"/>
      <c r="D280" s="21"/>
      <c r="E280" s="22"/>
      <c r="F280" s="21"/>
      <c r="G280" s="40"/>
      <c r="H280" s="94"/>
      <c r="I280" s="94"/>
      <c r="J280" s="21"/>
    </row>
    <row r="281" spans="1:10">
      <c r="A281" s="19"/>
      <c r="B281" s="21"/>
      <c r="C281" s="23"/>
      <c r="D281" s="21"/>
      <c r="E281" s="22"/>
      <c r="F281" s="21"/>
      <c r="G281" s="40"/>
      <c r="H281" s="94"/>
      <c r="I281" s="94"/>
      <c r="J281" s="21"/>
    </row>
    <row r="282" spans="1:10">
      <c r="A282" s="19"/>
      <c r="B282" s="21"/>
      <c r="C282" s="23"/>
      <c r="D282" s="21"/>
      <c r="E282" s="22"/>
      <c r="F282" s="21"/>
      <c r="G282" s="40"/>
      <c r="H282" s="94"/>
      <c r="I282" s="94"/>
      <c r="J282" s="21"/>
    </row>
    <row r="283" spans="1:10">
      <c r="A283" s="19"/>
      <c r="B283" s="21"/>
      <c r="C283" s="23"/>
      <c r="D283" s="21"/>
      <c r="E283" s="22"/>
      <c r="F283" s="21"/>
      <c r="G283" s="40"/>
      <c r="H283" s="94"/>
      <c r="I283" s="94"/>
      <c r="J283" s="21"/>
    </row>
    <row r="284" spans="1:10">
      <c r="A284" s="19"/>
      <c r="B284" s="21"/>
      <c r="C284" s="23"/>
      <c r="D284" s="21"/>
      <c r="E284" s="22"/>
      <c r="F284" s="21"/>
      <c r="G284" s="40"/>
      <c r="H284" s="94"/>
      <c r="I284" s="94"/>
      <c r="J284" s="21"/>
    </row>
    <row r="285" spans="1:10">
      <c r="A285" s="19"/>
      <c r="B285" s="21"/>
      <c r="C285" s="23"/>
      <c r="D285" s="21"/>
      <c r="E285" s="22"/>
      <c r="F285" s="21"/>
      <c r="G285" s="40"/>
      <c r="H285" s="94"/>
      <c r="I285" s="94"/>
      <c r="J285" s="21"/>
    </row>
    <row r="286" spans="1:10">
      <c r="A286" s="19"/>
      <c r="B286" s="21"/>
      <c r="C286" s="23"/>
      <c r="D286" s="21"/>
      <c r="E286" s="22"/>
      <c r="F286" s="21"/>
      <c r="G286" s="40"/>
      <c r="H286" s="94"/>
      <c r="I286" s="94"/>
      <c r="J286" s="21"/>
    </row>
    <row r="287" spans="1:10">
      <c r="A287" s="19"/>
      <c r="B287" s="21"/>
      <c r="C287" s="23"/>
      <c r="D287" s="21"/>
      <c r="E287" s="22"/>
      <c r="F287" s="21"/>
      <c r="G287" s="40"/>
      <c r="H287" s="94"/>
      <c r="I287" s="94"/>
      <c r="J287" s="21"/>
    </row>
    <row r="288" spans="1:10">
      <c r="A288" s="19"/>
      <c r="B288" s="21"/>
      <c r="C288" s="23"/>
      <c r="D288" s="21"/>
      <c r="E288" s="22"/>
      <c r="F288" s="21"/>
      <c r="G288" s="40"/>
      <c r="H288" s="94"/>
      <c r="I288" s="94"/>
      <c r="J288" s="21"/>
    </row>
    <row r="289" spans="1:10">
      <c r="A289" s="19"/>
      <c r="B289" s="21"/>
      <c r="C289" s="23"/>
      <c r="D289" s="21"/>
      <c r="E289" s="22"/>
      <c r="F289" s="21"/>
      <c r="G289" s="40"/>
      <c r="H289" s="94"/>
      <c r="I289" s="94"/>
      <c r="J289" s="21"/>
    </row>
    <row r="290" spans="1:10">
      <c r="A290" s="19"/>
      <c r="B290" s="21"/>
      <c r="C290" s="23"/>
      <c r="D290" s="21"/>
      <c r="E290" s="22"/>
      <c r="F290" s="21"/>
      <c r="G290" s="40"/>
      <c r="H290" s="94"/>
      <c r="I290" s="94"/>
      <c r="J290" s="21"/>
    </row>
    <row r="291" spans="1:10">
      <c r="A291" s="19"/>
      <c r="B291" s="21"/>
      <c r="C291" s="23"/>
      <c r="D291" s="21"/>
      <c r="E291" s="22"/>
      <c r="F291" s="21"/>
      <c r="G291" s="40"/>
      <c r="H291" s="94"/>
      <c r="I291" s="94"/>
      <c r="J291" s="21"/>
    </row>
    <row r="292" spans="1:10">
      <c r="A292" s="19"/>
      <c r="B292" s="21"/>
      <c r="C292" s="23"/>
      <c r="D292" s="21"/>
      <c r="E292" s="22"/>
      <c r="F292" s="21"/>
      <c r="G292" s="40"/>
      <c r="H292" s="94"/>
      <c r="I292" s="94"/>
      <c r="J292" s="21"/>
    </row>
    <row r="293" spans="1:10">
      <c r="A293" s="19"/>
      <c r="B293" s="34"/>
      <c r="C293" s="23"/>
      <c r="D293" s="21"/>
      <c r="E293" s="22"/>
      <c r="F293" s="35"/>
      <c r="G293" s="40"/>
      <c r="H293" s="94"/>
      <c r="I293" s="94"/>
      <c r="J293" s="36"/>
    </row>
    <row r="294" spans="1:10">
      <c r="A294" s="19"/>
      <c r="B294" s="21"/>
      <c r="C294" s="23"/>
      <c r="D294" s="21"/>
      <c r="E294" s="22"/>
      <c r="F294" s="21"/>
      <c r="G294" s="40"/>
      <c r="H294" s="94"/>
      <c r="I294" s="94"/>
      <c r="J294" s="21"/>
    </row>
    <row r="295" spans="1:10">
      <c r="A295" s="19"/>
      <c r="B295" s="21"/>
      <c r="C295" s="23"/>
      <c r="D295" s="21"/>
      <c r="E295" s="22"/>
      <c r="F295" s="21"/>
      <c r="G295" s="40"/>
      <c r="H295" s="94"/>
      <c r="I295" s="94"/>
      <c r="J295" s="21"/>
    </row>
    <row r="296" spans="1:10">
      <c r="A296" s="19"/>
      <c r="B296" s="21"/>
      <c r="C296" s="23"/>
      <c r="D296" s="21"/>
      <c r="E296" s="22"/>
      <c r="F296" s="20"/>
      <c r="G296" s="40"/>
      <c r="H296" s="94"/>
      <c r="I296" s="94"/>
      <c r="J296" s="21"/>
    </row>
    <row r="297" spans="1:10">
      <c r="A297" s="19"/>
      <c r="B297" s="21"/>
      <c r="C297" s="23"/>
      <c r="D297" s="21"/>
      <c r="E297" s="22"/>
      <c r="F297" s="21"/>
      <c r="G297" s="40"/>
      <c r="H297" s="94"/>
      <c r="I297" s="94"/>
      <c r="J297" s="21"/>
    </row>
    <row r="298" spans="1:10">
      <c r="A298" s="19"/>
      <c r="B298" s="21"/>
      <c r="C298" s="23"/>
      <c r="D298" s="21"/>
      <c r="E298" s="22"/>
      <c r="F298" s="21"/>
      <c r="G298" s="40"/>
      <c r="H298" s="94"/>
      <c r="I298" s="94"/>
      <c r="J298" s="21"/>
    </row>
    <row r="299" spans="1:10">
      <c r="A299" s="19"/>
      <c r="B299" s="21"/>
      <c r="C299" s="23"/>
      <c r="D299" s="21"/>
      <c r="E299" s="22"/>
      <c r="F299" s="21"/>
      <c r="G299" s="40"/>
      <c r="H299" s="94"/>
      <c r="I299" s="94"/>
      <c r="J299" s="21"/>
    </row>
    <row r="300" spans="1:10">
      <c r="A300" s="19"/>
      <c r="B300" s="21"/>
      <c r="C300" s="23"/>
      <c r="D300" s="21"/>
      <c r="E300" s="22"/>
      <c r="F300" s="21"/>
      <c r="G300" s="40"/>
      <c r="H300" s="94"/>
      <c r="I300" s="94"/>
      <c r="J300" s="21"/>
    </row>
    <row r="301" spans="1:10">
      <c r="A301" s="19"/>
      <c r="B301" s="21"/>
      <c r="C301" s="23"/>
      <c r="D301" s="21"/>
      <c r="E301" s="22"/>
      <c r="F301" s="21"/>
      <c r="G301" s="40"/>
      <c r="H301" s="94"/>
      <c r="I301" s="94"/>
      <c r="J301" s="21"/>
    </row>
    <row r="302" spans="1:10">
      <c r="A302" s="19"/>
      <c r="B302" s="21"/>
      <c r="C302" s="23"/>
      <c r="D302" s="21"/>
      <c r="E302" s="22"/>
      <c r="F302" s="21"/>
      <c r="G302" s="40"/>
      <c r="H302" s="94"/>
      <c r="I302" s="94"/>
      <c r="J302" s="21"/>
    </row>
    <row r="303" spans="1:10">
      <c r="A303" s="19"/>
      <c r="B303" s="21"/>
      <c r="C303" s="23"/>
      <c r="D303" s="21"/>
      <c r="E303" s="22"/>
      <c r="F303" s="21"/>
      <c r="G303" s="40"/>
      <c r="H303" s="94"/>
      <c r="I303" s="94"/>
      <c r="J303" s="21"/>
    </row>
    <row r="304" spans="1:10">
      <c r="A304" s="19"/>
      <c r="B304" s="21"/>
      <c r="C304" s="23"/>
      <c r="D304" s="21"/>
      <c r="E304" s="22"/>
      <c r="F304" s="21"/>
      <c r="G304" s="40"/>
      <c r="H304" s="94"/>
      <c r="I304" s="94"/>
      <c r="J304" s="21"/>
    </row>
    <row r="305" spans="1:10">
      <c r="A305" s="19"/>
      <c r="B305" s="21"/>
      <c r="C305" s="23"/>
      <c r="D305" s="21"/>
      <c r="E305" s="22"/>
      <c r="F305" s="21"/>
      <c r="G305" s="40"/>
      <c r="H305" s="94"/>
      <c r="I305" s="94"/>
      <c r="J305" s="21"/>
    </row>
    <row r="306" spans="1:10">
      <c r="A306" s="19"/>
      <c r="B306" s="21"/>
      <c r="C306" s="23"/>
      <c r="D306" s="21"/>
      <c r="E306" s="22"/>
      <c r="F306" s="21"/>
      <c r="G306" s="40"/>
      <c r="H306" s="94"/>
      <c r="I306" s="94"/>
      <c r="J306" s="21"/>
    </row>
    <row r="307" spans="1:10" ht="30" customHeight="1">
      <c r="A307" s="19"/>
      <c r="B307" s="21"/>
      <c r="C307" s="23"/>
      <c r="D307" s="21"/>
      <c r="E307" s="22"/>
      <c r="F307" s="21"/>
      <c r="G307" s="40"/>
      <c r="H307" s="94"/>
      <c r="I307" s="94"/>
      <c r="J307" s="21"/>
    </row>
    <row r="308" spans="1:10">
      <c r="A308" s="19"/>
      <c r="B308" s="21"/>
      <c r="C308" s="23"/>
      <c r="D308" s="21"/>
      <c r="E308" s="22"/>
      <c r="F308" s="20"/>
      <c r="G308" s="40"/>
      <c r="H308" s="94"/>
      <c r="I308" s="94"/>
      <c r="J308" s="21"/>
    </row>
    <row r="309" spans="1:10">
      <c r="A309" s="19"/>
      <c r="B309" s="37"/>
      <c r="C309" s="49"/>
      <c r="D309" s="21"/>
      <c r="E309" s="22"/>
      <c r="F309" s="21"/>
      <c r="G309" s="40"/>
      <c r="H309" s="94"/>
      <c r="I309" s="94"/>
      <c r="J309" s="21"/>
    </row>
    <row r="310" spans="1:10">
      <c r="A310" s="19"/>
      <c r="B310" s="21"/>
      <c r="C310" s="23"/>
      <c r="D310" s="21"/>
      <c r="E310" s="22"/>
      <c r="F310" s="21"/>
      <c r="G310" s="40"/>
      <c r="H310" s="94"/>
      <c r="I310" s="94"/>
      <c r="J310" s="21"/>
    </row>
    <row r="311" spans="1:10" ht="27" customHeight="1">
      <c r="A311" s="19"/>
      <c r="B311" s="21"/>
      <c r="C311" s="23"/>
      <c r="D311" s="21"/>
      <c r="E311" s="22"/>
      <c r="F311" s="21"/>
      <c r="G311" s="40"/>
      <c r="H311" s="94"/>
      <c r="I311" s="94"/>
      <c r="J311" s="21"/>
    </row>
    <row r="312" spans="1:10">
      <c r="A312" s="19"/>
      <c r="B312" s="21"/>
      <c r="C312" s="23"/>
      <c r="D312" s="21"/>
      <c r="E312" s="22"/>
      <c r="F312" s="21"/>
      <c r="G312" s="40"/>
      <c r="H312" s="94"/>
      <c r="I312" s="94"/>
      <c r="J312" s="21"/>
    </row>
    <row r="313" spans="1:10">
      <c r="A313" s="19"/>
      <c r="B313" s="21"/>
      <c r="C313" s="23"/>
      <c r="D313" s="21"/>
      <c r="E313" s="22"/>
      <c r="F313" s="21"/>
      <c r="G313" s="40"/>
      <c r="H313" s="94"/>
      <c r="I313" s="94"/>
      <c r="J313" s="21"/>
    </row>
    <row r="314" spans="1:10">
      <c r="A314" s="19"/>
      <c r="B314" s="21"/>
      <c r="C314" s="23"/>
      <c r="D314" s="21"/>
      <c r="E314" s="22"/>
      <c r="F314" s="21"/>
      <c r="G314" s="40"/>
      <c r="H314" s="94"/>
      <c r="I314" s="94"/>
      <c r="J314" s="21"/>
    </row>
    <row r="315" spans="1:10">
      <c r="A315" s="19"/>
      <c r="B315" s="21"/>
      <c r="C315" s="23"/>
      <c r="D315" s="21"/>
      <c r="E315" s="22"/>
      <c r="F315" s="21"/>
      <c r="G315" s="40"/>
      <c r="H315" s="94"/>
      <c r="I315" s="94"/>
      <c r="J315" s="21"/>
    </row>
    <row r="316" spans="1:10">
      <c r="A316" s="19"/>
      <c r="B316" s="21"/>
      <c r="C316" s="23"/>
      <c r="D316" s="21"/>
      <c r="E316" s="22"/>
      <c r="F316" s="21"/>
      <c r="G316" s="40"/>
      <c r="H316" s="94"/>
      <c r="I316" s="94"/>
      <c r="J316" s="21"/>
    </row>
    <row r="317" spans="1:10">
      <c r="A317" s="19"/>
      <c r="B317" s="21"/>
      <c r="C317" s="23"/>
      <c r="D317" s="21"/>
      <c r="E317" s="22"/>
      <c r="F317" s="21"/>
      <c r="G317" s="40"/>
      <c r="H317" s="94"/>
      <c r="I317" s="94"/>
      <c r="J317" s="21"/>
    </row>
    <row r="318" spans="1:10" ht="29.25" customHeight="1">
      <c r="A318" s="19"/>
      <c r="B318" s="21"/>
      <c r="C318" s="23"/>
      <c r="D318" s="21"/>
      <c r="E318" s="22"/>
      <c r="F318" s="21"/>
      <c r="G318" s="40"/>
      <c r="H318" s="94"/>
      <c r="I318" s="94"/>
      <c r="J318" s="21"/>
    </row>
    <row r="319" spans="1:10" ht="25.5" customHeight="1">
      <c r="A319" s="19"/>
      <c r="B319" s="21"/>
      <c r="C319" s="23"/>
      <c r="D319" s="21"/>
      <c r="E319" s="22"/>
      <c r="F319" s="21"/>
      <c r="G319" s="40"/>
      <c r="H319" s="94"/>
      <c r="I319" s="94"/>
      <c r="J319" s="21"/>
    </row>
    <row r="320" spans="1:10">
      <c r="A320" s="19"/>
      <c r="B320" s="21"/>
      <c r="C320" s="23"/>
      <c r="D320" s="21"/>
      <c r="E320" s="22"/>
      <c r="F320" s="21"/>
      <c r="G320" s="40"/>
      <c r="H320" s="94"/>
      <c r="I320" s="94"/>
      <c r="J320" s="21"/>
    </row>
    <row r="321" spans="1:10" ht="27.75" customHeight="1">
      <c r="A321" s="19"/>
      <c r="B321" s="21"/>
      <c r="C321" s="23"/>
      <c r="D321" s="21"/>
      <c r="E321" s="22"/>
      <c r="F321" s="21"/>
      <c r="G321" s="40"/>
      <c r="H321" s="94"/>
      <c r="I321" s="94"/>
      <c r="J321" s="21"/>
    </row>
    <row r="322" spans="1:10">
      <c r="A322" s="19"/>
      <c r="B322" s="21"/>
      <c r="C322" s="23"/>
      <c r="D322" s="21"/>
      <c r="E322" s="22"/>
      <c r="F322" s="21"/>
      <c r="G322" s="40"/>
      <c r="H322" s="94"/>
      <c r="I322" s="94"/>
      <c r="J322" s="21"/>
    </row>
    <row r="323" spans="1:10" ht="29.25" customHeight="1">
      <c r="A323" s="19"/>
      <c r="B323" s="21"/>
      <c r="C323" s="23"/>
      <c r="D323" s="21"/>
      <c r="E323" s="22"/>
      <c r="F323" s="21"/>
      <c r="G323" s="40"/>
      <c r="H323" s="94"/>
      <c r="I323" s="94"/>
      <c r="J323" s="21"/>
    </row>
    <row r="324" spans="1:10" ht="29.25" customHeight="1">
      <c r="A324" s="19"/>
      <c r="B324" s="21"/>
      <c r="C324" s="23"/>
      <c r="D324" s="21"/>
      <c r="E324" s="22"/>
      <c r="F324" s="21"/>
      <c r="G324" s="40"/>
      <c r="H324" s="94"/>
      <c r="I324" s="94"/>
      <c r="J324" s="21"/>
    </row>
    <row r="325" spans="1:10">
      <c r="A325" s="19"/>
      <c r="B325" s="21"/>
      <c r="C325" s="23"/>
      <c r="D325" s="21"/>
      <c r="E325" s="22"/>
      <c r="F325" s="21"/>
      <c r="G325" s="40"/>
      <c r="H325" s="94"/>
      <c r="I325" s="94"/>
      <c r="J325" s="21"/>
    </row>
    <row r="326" spans="1:10">
      <c r="A326" s="19"/>
      <c r="B326" s="21"/>
      <c r="C326" s="23"/>
      <c r="D326" s="21"/>
      <c r="E326" s="22"/>
      <c r="F326" s="21"/>
      <c r="G326" s="40"/>
      <c r="H326" s="94"/>
      <c r="I326" s="94"/>
      <c r="J326" s="21"/>
    </row>
    <row r="327" spans="1:10">
      <c r="A327" s="19"/>
      <c r="B327" s="21"/>
      <c r="C327" s="23"/>
      <c r="D327" s="21"/>
      <c r="E327" s="22"/>
      <c r="F327" s="21"/>
      <c r="G327" s="40"/>
      <c r="H327" s="94"/>
      <c r="I327" s="94"/>
      <c r="J327" s="21"/>
    </row>
    <row r="328" spans="1:10">
      <c r="A328" s="19"/>
      <c r="B328" s="21"/>
      <c r="C328" s="23"/>
      <c r="D328" s="21"/>
      <c r="E328" s="22"/>
      <c r="F328" s="21"/>
      <c r="G328" s="40"/>
      <c r="H328" s="94"/>
      <c r="I328" s="94"/>
      <c r="J328" s="21"/>
    </row>
    <row r="329" spans="1:10">
      <c r="A329" s="19"/>
      <c r="B329" s="21"/>
      <c r="C329" s="23"/>
      <c r="D329" s="21"/>
      <c r="E329" s="21"/>
      <c r="F329" s="21"/>
      <c r="G329" s="40"/>
      <c r="H329" s="94"/>
      <c r="I329" s="94"/>
      <c r="J329" s="21"/>
    </row>
    <row r="330" spans="1:10">
      <c r="A330" s="19"/>
      <c r="B330" s="21"/>
      <c r="C330" s="23"/>
      <c r="D330" s="21"/>
      <c r="E330" s="21"/>
      <c r="F330" s="21"/>
      <c r="G330" s="40"/>
      <c r="H330" s="94"/>
      <c r="I330" s="94"/>
      <c r="J330" s="21"/>
    </row>
    <row r="331" spans="1:10">
      <c r="A331" s="19"/>
      <c r="B331" s="21"/>
      <c r="C331" s="23"/>
      <c r="D331" s="21"/>
      <c r="E331" s="21"/>
      <c r="F331" s="21"/>
      <c r="G331" s="40"/>
      <c r="H331" s="94"/>
      <c r="I331" s="94"/>
      <c r="J331" s="21"/>
    </row>
    <row r="332" spans="1:10">
      <c r="A332" s="19"/>
      <c r="B332" s="21"/>
      <c r="C332" s="23"/>
      <c r="D332" s="21"/>
      <c r="E332" s="21"/>
      <c r="F332" s="21"/>
      <c r="G332" s="40"/>
      <c r="H332" s="94"/>
      <c r="I332" s="94"/>
      <c r="J332" s="21"/>
    </row>
    <row r="333" spans="1:10">
      <c r="A333" s="19"/>
      <c r="B333" s="21"/>
      <c r="C333" s="23"/>
      <c r="D333" s="21"/>
      <c r="E333" s="21"/>
      <c r="F333" s="21"/>
      <c r="G333" s="40"/>
      <c r="H333" s="94"/>
      <c r="I333" s="94"/>
      <c r="J333" s="21"/>
    </row>
    <row r="334" spans="1:10">
      <c r="A334" s="19"/>
      <c r="B334" s="21"/>
      <c r="C334" s="23"/>
      <c r="D334" s="21"/>
      <c r="E334" s="21"/>
      <c r="F334" s="21"/>
      <c r="G334" s="40"/>
      <c r="H334" s="94"/>
      <c r="I334" s="94"/>
      <c r="J334" s="21"/>
    </row>
    <row r="335" spans="1:10">
      <c r="A335" s="19"/>
      <c r="B335" s="21"/>
      <c r="C335" s="23"/>
      <c r="D335" s="21"/>
      <c r="E335" s="21"/>
      <c r="F335" s="21"/>
      <c r="G335" s="40"/>
      <c r="H335" s="94"/>
      <c r="I335" s="94"/>
      <c r="J335" s="21"/>
    </row>
    <row r="336" spans="1:10">
      <c r="A336" s="19"/>
      <c r="B336" s="21"/>
      <c r="C336" s="23"/>
      <c r="D336" s="21"/>
      <c r="E336" s="21"/>
      <c r="F336" s="21"/>
      <c r="G336" s="40"/>
      <c r="H336" s="94"/>
      <c r="I336" s="94"/>
      <c r="J336" s="21"/>
    </row>
    <row r="337" spans="1:10">
      <c r="A337" s="19"/>
      <c r="B337" s="21"/>
      <c r="C337" s="23"/>
      <c r="D337" s="21"/>
      <c r="E337" s="21"/>
      <c r="F337" s="21"/>
      <c r="G337" s="40"/>
      <c r="H337" s="94"/>
      <c r="I337" s="94"/>
      <c r="J337" s="21"/>
    </row>
    <row r="338" spans="1:10">
      <c r="A338" s="19"/>
      <c r="B338" s="21"/>
      <c r="C338" s="23"/>
      <c r="D338" s="21"/>
      <c r="E338" s="21"/>
      <c r="F338" s="21"/>
      <c r="G338" s="40"/>
      <c r="H338" s="94"/>
      <c r="I338" s="94"/>
      <c r="J338" s="21"/>
    </row>
    <row r="339" spans="1:10">
      <c r="A339" s="19"/>
      <c r="B339" s="21"/>
      <c r="C339" s="23"/>
      <c r="D339" s="21"/>
      <c r="E339" s="21"/>
      <c r="F339" s="21"/>
      <c r="G339" s="40"/>
      <c r="H339" s="94"/>
      <c r="I339" s="94"/>
      <c r="J339" s="21"/>
    </row>
    <row r="340" spans="1:10">
      <c r="A340" s="19"/>
      <c r="B340" s="21"/>
      <c r="C340" s="23"/>
      <c r="D340" s="21"/>
      <c r="E340" s="21"/>
      <c r="F340" s="21"/>
      <c r="G340" s="40"/>
      <c r="H340" s="94"/>
      <c r="I340" s="94"/>
      <c r="J340" s="21"/>
    </row>
    <row r="341" spans="1:10">
      <c r="A341" s="19"/>
      <c r="B341" s="21"/>
      <c r="C341" s="23"/>
      <c r="D341" s="21"/>
      <c r="E341" s="21"/>
      <c r="F341" s="21"/>
      <c r="G341" s="40"/>
      <c r="H341" s="94"/>
      <c r="I341" s="94"/>
      <c r="J341" s="21"/>
    </row>
    <row r="342" spans="1:10">
      <c r="A342" s="19"/>
      <c r="B342" s="21"/>
      <c r="C342" s="23"/>
      <c r="D342" s="21"/>
      <c r="E342" s="21"/>
      <c r="F342" s="21"/>
      <c r="G342" s="40"/>
      <c r="H342" s="94"/>
      <c r="I342" s="94"/>
      <c r="J342" s="21"/>
    </row>
    <row r="343" spans="1:10">
      <c r="A343" s="19"/>
      <c r="B343" s="21"/>
      <c r="C343" s="23"/>
      <c r="D343" s="21"/>
      <c r="E343" s="21"/>
      <c r="F343" s="21"/>
      <c r="G343" s="40"/>
      <c r="H343" s="94"/>
      <c r="I343" s="94"/>
      <c r="J343" s="21"/>
    </row>
    <row r="344" spans="1:10">
      <c r="A344" s="19"/>
      <c r="B344" s="21"/>
      <c r="C344" s="23"/>
      <c r="D344" s="21"/>
      <c r="E344" s="21"/>
      <c r="F344" s="21"/>
      <c r="G344" s="40"/>
      <c r="H344" s="94"/>
      <c r="I344" s="94"/>
      <c r="J344" s="21"/>
    </row>
    <row r="345" spans="1:10">
      <c r="A345" s="19"/>
      <c r="B345" s="21"/>
      <c r="C345" s="23"/>
      <c r="D345" s="21"/>
      <c r="E345" s="21"/>
      <c r="F345" s="21"/>
      <c r="G345" s="40"/>
      <c r="H345" s="94"/>
      <c r="I345" s="94"/>
      <c r="J345" s="21"/>
    </row>
    <row r="346" spans="1:10">
      <c r="A346" s="19"/>
      <c r="B346" s="21"/>
      <c r="C346" s="23"/>
      <c r="D346" s="21"/>
      <c r="E346" s="21"/>
      <c r="F346" s="21"/>
      <c r="G346" s="40"/>
      <c r="H346" s="94"/>
      <c r="I346" s="94"/>
      <c r="J346" s="21"/>
    </row>
    <row r="347" spans="1:10">
      <c r="A347" s="19"/>
      <c r="B347" s="21"/>
      <c r="C347" s="23"/>
      <c r="D347" s="21"/>
      <c r="E347" s="21"/>
      <c r="F347" s="21"/>
      <c r="G347" s="40"/>
      <c r="H347" s="94"/>
      <c r="I347" s="94"/>
      <c r="J347" s="21"/>
    </row>
    <row r="348" spans="1:10">
      <c r="A348" s="19"/>
      <c r="B348" s="21"/>
      <c r="C348" s="23"/>
      <c r="D348" s="21"/>
      <c r="E348" s="21"/>
      <c r="F348" s="21"/>
      <c r="G348" s="40"/>
      <c r="H348" s="94"/>
      <c r="I348" s="94"/>
      <c r="J348" s="21"/>
    </row>
    <row r="349" spans="1:10">
      <c r="A349" s="19"/>
      <c r="B349" s="21"/>
      <c r="C349" s="23"/>
      <c r="D349" s="21"/>
      <c r="E349" s="21"/>
      <c r="F349" s="21"/>
      <c r="G349" s="40"/>
      <c r="H349" s="94"/>
      <c r="I349" s="94"/>
      <c r="J349" s="21"/>
    </row>
    <row r="350" spans="1:10">
      <c r="A350" s="19"/>
      <c r="B350" s="21"/>
      <c r="C350" s="23"/>
      <c r="D350" s="21"/>
      <c r="E350" s="21"/>
      <c r="F350" s="21"/>
      <c r="G350" s="40"/>
      <c r="H350" s="94"/>
      <c r="I350" s="94"/>
      <c r="J350" s="21"/>
    </row>
    <row r="351" spans="1:10">
      <c r="A351" s="19"/>
      <c r="B351" s="21"/>
      <c r="C351" s="23"/>
      <c r="D351" s="21"/>
      <c r="E351" s="21"/>
      <c r="F351" s="21"/>
      <c r="G351" s="40"/>
      <c r="H351" s="94"/>
      <c r="I351" s="94"/>
      <c r="J351" s="21"/>
    </row>
    <row r="352" spans="1:10">
      <c r="A352" s="19"/>
      <c r="B352" s="21"/>
      <c r="C352" s="23"/>
      <c r="D352" s="21"/>
      <c r="E352" s="21"/>
      <c r="F352" s="21"/>
      <c r="G352" s="40"/>
      <c r="H352" s="94"/>
      <c r="I352" s="94"/>
      <c r="J352" s="21"/>
    </row>
    <row r="353" spans="1:10">
      <c r="A353" s="19"/>
      <c r="B353" s="21"/>
      <c r="C353" s="23"/>
      <c r="D353" s="21"/>
      <c r="E353" s="21"/>
      <c r="F353" s="21"/>
      <c r="G353" s="40"/>
      <c r="H353" s="94"/>
      <c r="I353" s="94"/>
      <c r="J353" s="21"/>
    </row>
    <row r="354" spans="1:10">
      <c r="A354" s="19"/>
      <c r="B354" s="21"/>
      <c r="C354" s="23"/>
      <c r="D354" s="21"/>
      <c r="E354" s="21"/>
      <c r="F354" s="21"/>
      <c r="G354" s="40"/>
      <c r="H354" s="94"/>
      <c r="I354" s="94"/>
      <c r="J354" s="21"/>
    </row>
    <row r="355" spans="1:10">
      <c r="A355" s="19"/>
      <c r="B355" s="21"/>
      <c r="C355" s="23"/>
      <c r="D355" s="21"/>
      <c r="E355" s="21"/>
      <c r="F355" s="21"/>
      <c r="G355" s="40"/>
      <c r="H355" s="94"/>
      <c r="I355" s="94"/>
      <c r="J355" s="21"/>
    </row>
    <row r="356" spans="1:10">
      <c r="A356" s="19"/>
      <c r="B356" s="21"/>
      <c r="C356" s="23"/>
      <c r="D356" s="21"/>
      <c r="E356" s="21"/>
      <c r="F356" s="21"/>
      <c r="G356" s="40"/>
      <c r="H356" s="94"/>
      <c r="I356" s="94"/>
      <c r="J356" s="21"/>
    </row>
    <row r="357" spans="1:10">
      <c r="A357" s="19"/>
      <c r="B357" s="21"/>
      <c r="C357" s="23"/>
      <c r="D357" s="21"/>
      <c r="E357" s="21"/>
      <c r="F357" s="21"/>
      <c r="G357" s="40"/>
      <c r="H357" s="94"/>
      <c r="I357" s="94"/>
      <c r="J357" s="21"/>
    </row>
    <row r="358" spans="1:10">
      <c r="A358" s="19"/>
      <c r="B358" s="21"/>
      <c r="C358" s="23"/>
      <c r="D358" s="21"/>
      <c r="E358" s="21"/>
      <c r="F358" s="21"/>
      <c r="G358" s="40"/>
      <c r="H358" s="94"/>
      <c r="I358" s="94"/>
      <c r="J358" s="21"/>
    </row>
    <row r="359" spans="1:10">
      <c r="A359" s="19"/>
      <c r="B359" s="21"/>
      <c r="C359" s="23"/>
      <c r="D359" s="21"/>
      <c r="E359" s="21"/>
      <c r="F359" s="21"/>
      <c r="G359" s="40"/>
      <c r="H359" s="94"/>
      <c r="I359" s="94"/>
      <c r="J359" s="21"/>
    </row>
    <row r="360" spans="1:10">
      <c r="A360" s="19"/>
      <c r="B360" s="21"/>
      <c r="C360" s="23"/>
      <c r="D360" s="21"/>
      <c r="E360" s="21"/>
      <c r="F360" s="21"/>
      <c r="G360" s="40"/>
      <c r="H360" s="94"/>
      <c r="I360" s="94"/>
      <c r="J360" s="21"/>
    </row>
    <row r="361" spans="1:10">
      <c r="A361" s="19"/>
      <c r="B361" s="21"/>
      <c r="C361" s="23"/>
      <c r="D361" s="21"/>
      <c r="E361" s="21"/>
      <c r="F361" s="21"/>
      <c r="G361" s="40"/>
      <c r="H361" s="94"/>
      <c r="I361" s="94"/>
      <c r="J361" s="21"/>
    </row>
    <row r="362" spans="1:10">
      <c r="A362" s="19"/>
      <c r="B362" s="21"/>
      <c r="C362" s="23"/>
      <c r="D362" s="21"/>
      <c r="E362" s="21"/>
      <c r="F362" s="21"/>
      <c r="G362" s="40"/>
      <c r="H362" s="94"/>
      <c r="I362" s="94"/>
      <c r="J362" s="21"/>
    </row>
    <row r="363" spans="1:10">
      <c r="A363" s="19"/>
      <c r="B363" s="21"/>
      <c r="C363" s="23"/>
      <c r="D363" s="21"/>
      <c r="E363" s="21"/>
      <c r="F363" s="21"/>
      <c r="G363" s="40"/>
      <c r="H363" s="94"/>
      <c r="I363" s="94"/>
      <c r="J363" s="21"/>
    </row>
    <row r="364" spans="1:10">
      <c r="A364" s="19"/>
      <c r="B364" s="21"/>
      <c r="C364" s="23"/>
      <c r="D364" s="21"/>
      <c r="E364" s="21"/>
      <c r="F364" s="21"/>
      <c r="G364" s="40"/>
      <c r="H364" s="94"/>
      <c r="I364" s="94"/>
      <c r="J364" s="21"/>
    </row>
    <row r="365" spans="1:10">
      <c r="A365" s="19"/>
      <c r="B365" s="21"/>
      <c r="C365" s="23"/>
      <c r="D365" s="21"/>
      <c r="E365" s="21"/>
      <c r="F365" s="21"/>
      <c r="G365" s="40"/>
      <c r="H365" s="94"/>
      <c r="I365" s="94"/>
      <c r="J365" s="21"/>
    </row>
    <row r="366" spans="1:10">
      <c r="A366" s="19"/>
      <c r="B366" s="21"/>
      <c r="C366" s="23"/>
      <c r="D366" s="21"/>
      <c r="E366" s="21"/>
      <c r="F366" s="21"/>
      <c r="G366" s="40"/>
      <c r="H366" s="94"/>
      <c r="I366" s="94"/>
      <c r="J366" s="21"/>
    </row>
    <row r="367" spans="1:10">
      <c r="A367" s="19"/>
      <c r="B367" s="21"/>
      <c r="C367" s="23"/>
      <c r="D367" s="21"/>
      <c r="E367" s="21"/>
      <c r="F367" s="21"/>
      <c r="G367" s="40"/>
      <c r="H367" s="94"/>
      <c r="I367" s="94"/>
      <c r="J367" s="21"/>
    </row>
    <row r="368" spans="1:10">
      <c r="A368" s="19"/>
      <c r="B368" s="21"/>
      <c r="C368" s="23"/>
      <c r="D368" s="21"/>
      <c r="E368" s="21"/>
      <c r="F368" s="21"/>
      <c r="G368" s="40"/>
      <c r="H368" s="94"/>
      <c r="I368" s="94"/>
      <c r="J368" s="21"/>
    </row>
    <row r="369" spans="1:10">
      <c r="A369" s="19"/>
      <c r="B369" s="21"/>
      <c r="C369" s="23"/>
      <c r="D369" s="21"/>
      <c r="E369" s="21"/>
      <c r="F369" s="21"/>
      <c r="G369" s="40"/>
      <c r="H369" s="94"/>
      <c r="I369" s="94"/>
      <c r="J369" s="21"/>
    </row>
    <row r="370" spans="1:10">
      <c r="A370" s="19"/>
      <c r="B370" s="21"/>
      <c r="C370" s="23"/>
      <c r="D370" s="21"/>
      <c r="E370" s="21"/>
      <c r="F370" s="21"/>
      <c r="G370" s="40"/>
      <c r="H370" s="94"/>
      <c r="I370" s="94"/>
      <c r="J370" s="21"/>
    </row>
    <row r="371" spans="1:10">
      <c r="A371" s="19"/>
      <c r="B371" s="21"/>
      <c r="C371" s="23"/>
      <c r="D371" s="21"/>
      <c r="E371" s="21"/>
      <c r="F371" s="21"/>
      <c r="G371" s="40"/>
      <c r="H371" s="94"/>
      <c r="I371" s="94"/>
      <c r="J371" s="21"/>
    </row>
    <row r="372" spans="1:10">
      <c r="A372" s="19"/>
      <c r="B372" s="21"/>
      <c r="C372" s="23"/>
      <c r="D372" s="21"/>
      <c r="E372" s="21"/>
      <c r="F372" s="21"/>
      <c r="G372" s="40"/>
      <c r="H372" s="94"/>
      <c r="I372" s="94"/>
      <c r="J372" s="21"/>
    </row>
    <row r="373" spans="1:10">
      <c r="A373" s="19"/>
      <c r="B373" s="21"/>
      <c r="C373" s="23"/>
      <c r="D373" s="21"/>
      <c r="E373" s="21"/>
      <c r="F373" s="21"/>
      <c r="G373" s="40"/>
      <c r="H373" s="94"/>
      <c r="I373" s="94"/>
      <c r="J373" s="21"/>
    </row>
    <row r="374" spans="1:10">
      <c r="A374" s="19"/>
      <c r="B374" s="21"/>
      <c r="C374" s="23"/>
      <c r="D374" s="21"/>
      <c r="E374" s="21"/>
      <c r="F374" s="21"/>
      <c r="G374" s="40"/>
      <c r="H374" s="94"/>
      <c r="I374" s="94"/>
      <c r="J374" s="21"/>
    </row>
    <row r="375" spans="1:10">
      <c r="A375" s="19"/>
      <c r="B375" s="21"/>
      <c r="C375" s="23"/>
      <c r="D375" s="21"/>
      <c r="E375" s="21"/>
      <c r="F375" s="21"/>
      <c r="G375" s="40"/>
      <c r="H375" s="94"/>
      <c r="I375" s="94"/>
      <c r="J375" s="21"/>
    </row>
    <row r="376" spans="1:10">
      <c r="A376" s="19"/>
      <c r="B376" s="21"/>
      <c r="C376" s="23"/>
      <c r="D376" s="21"/>
      <c r="E376" s="21"/>
      <c r="F376" s="21"/>
      <c r="G376" s="40"/>
      <c r="H376" s="94"/>
      <c r="I376" s="94"/>
      <c r="J376" s="21"/>
    </row>
    <row r="377" spans="1:10">
      <c r="A377" s="19"/>
      <c r="B377" s="21"/>
      <c r="C377" s="23"/>
      <c r="D377" s="21"/>
      <c r="E377" s="21"/>
      <c r="F377" s="21"/>
      <c r="G377" s="40"/>
      <c r="H377" s="94"/>
      <c r="I377" s="94"/>
      <c r="J377" s="21"/>
    </row>
    <row r="378" spans="1:10">
      <c r="A378" s="19"/>
      <c r="B378" s="21"/>
      <c r="C378" s="23"/>
      <c r="D378" s="21"/>
      <c r="E378" s="21"/>
      <c r="F378" s="21"/>
      <c r="G378" s="40"/>
      <c r="H378" s="94"/>
      <c r="I378" s="94"/>
      <c r="J378" s="21"/>
    </row>
    <row r="379" spans="1:10">
      <c r="A379" s="19"/>
      <c r="B379" s="21"/>
      <c r="C379" s="23"/>
      <c r="D379" s="21"/>
      <c r="E379" s="21"/>
      <c r="F379" s="21"/>
      <c r="G379" s="40"/>
      <c r="H379" s="94"/>
      <c r="I379" s="94"/>
      <c r="J379" s="21"/>
    </row>
    <row r="380" spans="1:10">
      <c r="A380" s="19"/>
      <c r="B380" s="21"/>
      <c r="C380" s="23"/>
      <c r="D380" s="21"/>
      <c r="E380" s="21"/>
      <c r="F380" s="21"/>
      <c r="G380" s="40"/>
      <c r="H380" s="94"/>
      <c r="I380" s="94"/>
      <c r="J380" s="21"/>
    </row>
    <row r="381" spans="1:10">
      <c r="A381" s="19"/>
      <c r="B381" s="21"/>
      <c r="C381" s="23"/>
      <c r="D381" s="21"/>
      <c r="E381" s="21"/>
      <c r="F381" s="21"/>
      <c r="G381" s="40"/>
      <c r="H381" s="94"/>
      <c r="I381" s="94"/>
      <c r="J381" s="21"/>
    </row>
    <row r="382" spans="1:10">
      <c r="A382" s="19"/>
      <c r="B382" s="21"/>
      <c r="C382" s="23"/>
      <c r="D382" s="21"/>
      <c r="E382" s="21"/>
      <c r="F382" s="21"/>
      <c r="G382" s="40"/>
      <c r="H382" s="94"/>
      <c r="I382" s="94"/>
      <c r="J382" s="21"/>
    </row>
    <row r="383" spans="1:10">
      <c r="A383" s="19"/>
      <c r="B383" s="21"/>
      <c r="C383" s="23"/>
      <c r="D383" s="21"/>
      <c r="E383" s="21"/>
      <c r="F383" s="21"/>
      <c r="G383" s="40"/>
      <c r="H383" s="94"/>
      <c r="I383" s="94"/>
      <c r="J383" s="21"/>
    </row>
    <row r="384" spans="1:10">
      <c r="A384" s="19"/>
      <c r="B384" s="21"/>
      <c r="C384" s="23"/>
      <c r="D384" s="21"/>
      <c r="E384" s="21"/>
      <c r="F384" s="21"/>
      <c r="G384" s="40"/>
      <c r="H384" s="94"/>
      <c r="I384" s="94"/>
      <c r="J384" s="21"/>
    </row>
    <row r="385" spans="1:10">
      <c r="A385" s="19"/>
      <c r="B385" s="21"/>
      <c r="C385" s="23"/>
      <c r="D385" s="21"/>
      <c r="E385" s="21"/>
      <c r="F385" s="21"/>
      <c r="G385" s="40"/>
      <c r="H385" s="94"/>
      <c r="I385" s="94"/>
      <c r="J385" s="21"/>
    </row>
    <row r="386" spans="1:10">
      <c r="A386" s="19"/>
      <c r="B386" s="21"/>
      <c r="C386" s="23"/>
      <c r="D386" s="21"/>
      <c r="E386" s="21"/>
      <c r="F386" s="21"/>
      <c r="G386" s="40"/>
      <c r="H386" s="94"/>
      <c r="I386" s="94"/>
      <c r="J386" s="21"/>
    </row>
    <row r="387" spans="1:10">
      <c r="A387" s="19"/>
      <c r="B387" s="21"/>
      <c r="C387" s="23"/>
      <c r="D387" s="21"/>
      <c r="E387" s="21"/>
      <c r="F387" s="21"/>
      <c r="G387" s="40"/>
      <c r="H387" s="94"/>
      <c r="I387" s="94"/>
      <c r="J387" s="21"/>
    </row>
    <row r="388" spans="1:10">
      <c r="A388" s="19"/>
      <c r="B388" s="21"/>
      <c r="C388" s="23"/>
      <c r="D388" s="21"/>
      <c r="E388" s="21"/>
      <c r="F388" s="21"/>
      <c r="G388" s="40"/>
      <c r="H388" s="94"/>
      <c r="I388" s="94"/>
      <c r="J388" s="21"/>
    </row>
    <row r="389" spans="1:10">
      <c r="A389" s="19"/>
      <c r="B389" s="21"/>
      <c r="C389" s="23"/>
      <c r="D389" s="21"/>
      <c r="E389" s="21"/>
      <c r="F389" s="21"/>
      <c r="G389" s="40"/>
      <c r="H389" s="94"/>
      <c r="I389" s="94"/>
      <c r="J389" s="21"/>
    </row>
    <row r="390" spans="1:10">
      <c r="A390" s="19"/>
      <c r="B390" s="21"/>
      <c r="C390" s="23"/>
      <c r="D390" s="21"/>
      <c r="E390" s="21"/>
      <c r="F390" s="21"/>
      <c r="G390" s="40"/>
      <c r="H390" s="94"/>
      <c r="I390" s="94"/>
      <c r="J390" s="21"/>
    </row>
    <row r="391" spans="1:10">
      <c r="A391" s="19"/>
      <c r="B391" s="21"/>
      <c r="C391" s="23"/>
      <c r="D391" s="21"/>
      <c r="E391" s="21"/>
      <c r="F391" s="21"/>
      <c r="G391" s="40"/>
      <c r="H391" s="94"/>
      <c r="I391" s="94"/>
      <c r="J391" s="21"/>
    </row>
    <row r="392" spans="1:10">
      <c r="A392" s="19"/>
      <c r="B392" s="21"/>
      <c r="C392" s="23"/>
      <c r="D392" s="21"/>
      <c r="E392" s="21"/>
      <c r="F392" s="21"/>
      <c r="G392" s="40"/>
      <c r="H392" s="94"/>
      <c r="I392" s="94"/>
      <c r="J392" s="21"/>
    </row>
    <row r="393" spans="1:10">
      <c r="A393" s="19"/>
      <c r="B393" s="21"/>
      <c r="C393" s="23"/>
      <c r="D393" s="21"/>
      <c r="E393" s="21"/>
      <c r="F393" s="21"/>
      <c r="G393" s="40"/>
      <c r="H393" s="94"/>
      <c r="I393" s="94"/>
      <c r="J393" s="21"/>
    </row>
    <row r="394" spans="1:10">
      <c r="A394" s="19"/>
      <c r="B394" s="21"/>
      <c r="C394" s="23"/>
      <c r="D394" s="21"/>
      <c r="E394" s="21"/>
      <c r="F394" s="21"/>
      <c r="G394" s="40"/>
      <c r="H394" s="94"/>
      <c r="I394" s="94"/>
      <c r="J394" s="21"/>
    </row>
    <row r="395" spans="1:10">
      <c r="A395" s="19"/>
      <c r="B395" s="21"/>
      <c r="C395" s="23"/>
      <c r="D395" s="21"/>
      <c r="E395" s="21"/>
      <c r="F395" s="21"/>
      <c r="G395" s="40"/>
      <c r="H395" s="94"/>
      <c r="I395" s="94"/>
      <c r="J395" s="21"/>
    </row>
    <row r="396" spans="1:10">
      <c r="A396" s="19"/>
      <c r="B396" s="21"/>
      <c r="C396" s="23"/>
      <c r="D396" s="21"/>
      <c r="E396" s="21"/>
      <c r="F396" s="21"/>
      <c r="G396" s="40"/>
      <c r="H396" s="94"/>
      <c r="I396" s="94"/>
      <c r="J396" s="21"/>
    </row>
    <row r="397" spans="1:10">
      <c r="A397" s="19"/>
      <c r="B397" s="21"/>
      <c r="C397" s="23"/>
      <c r="D397" s="21"/>
      <c r="E397" s="21"/>
      <c r="F397" s="21"/>
      <c r="G397" s="40"/>
      <c r="H397" s="94"/>
      <c r="I397" s="94"/>
      <c r="J397" s="21"/>
    </row>
    <row r="398" spans="1:10">
      <c r="A398" s="19"/>
      <c r="B398" s="21"/>
      <c r="C398" s="23"/>
      <c r="D398" s="21"/>
      <c r="E398" s="21"/>
      <c r="F398" s="21"/>
      <c r="G398" s="40"/>
      <c r="H398" s="94"/>
      <c r="I398" s="94"/>
      <c r="J398" s="21"/>
    </row>
    <row r="399" spans="1:10">
      <c r="A399" s="19"/>
      <c r="B399" s="21"/>
      <c r="C399" s="23"/>
      <c r="D399" s="21"/>
      <c r="E399" s="21"/>
      <c r="F399" s="21"/>
      <c r="G399" s="40"/>
      <c r="H399" s="94"/>
      <c r="I399" s="94"/>
      <c r="J399" s="21"/>
    </row>
    <row r="400" spans="1:10">
      <c r="A400" s="19"/>
      <c r="B400" s="21"/>
      <c r="C400" s="23"/>
      <c r="D400" s="21"/>
      <c r="E400" s="21"/>
      <c r="F400" s="21"/>
      <c r="G400" s="40"/>
      <c r="H400" s="94"/>
      <c r="I400" s="94"/>
      <c r="J400" s="21"/>
    </row>
    <row r="401" spans="1:10">
      <c r="A401" s="19"/>
      <c r="B401" s="21"/>
      <c r="C401" s="23"/>
      <c r="D401" s="21"/>
      <c r="E401" s="21"/>
      <c r="F401" s="21"/>
      <c r="G401" s="40"/>
      <c r="H401" s="94"/>
      <c r="I401" s="94"/>
      <c r="J401" s="21"/>
    </row>
    <row r="402" spans="1:10">
      <c r="A402" s="19"/>
      <c r="B402" s="21"/>
      <c r="C402" s="23"/>
      <c r="D402" s="21"/>
      <c r="E402" s="21"/>
      <c r="F402" s="21"/>
      <c r="G402" s="40"/>
      <c r="H402" s="94"/>
      <c r="I402" s="94"/>
      <c r="J402" s="21"/>
    </row>
    <row r="403" spans="1:10">
      <c r="A403" s="19"/>
      <c r="B403" s="21"/>
      <c r="C403" s="23"/>
      <c r="D403" s="21"/>
      <c r="E403" s="21"/>
      <c r="F403" s="21"/>
      <c r="G403" s="40"/>
      <c r="H403" s="94"/>
      <c r="I403" s="94"/>
      <c r="J403" s="21"/>
    </row>
    <row r="404" spans="1:10">
      <c r="A404" s="19"/>
      <c r="B404" s="21"/>
      <c r="C404" s="23"/>
      <c r="D404" s="21"/>
      <c r="E404" s="21"/>
      <c r="F404" s="21"/>
      <c r="G404" s="40"/>
      <c r="H404" s="94"/>
      <c r="I404" s="94"/>
      <c r="J404" s="21"/>
    </row>
    <row r="405" spans="1:10">
      <c r="A405" s="19"/>
      <c r="B405" s="21"/>
      <c r="C405" s="23"/>
      <c r="D405" s="21"/>
      <c r="E405" s="21"/>
      <c r="F405" s="21"/>
      <c r="G405" s="40"/>
      <c r="H405" s="94"/>
      <c r="I405" s="94"/>
      <c r="J405" s="21"/>
    </row>
    <row r="406" spans="1:10">
      <c r="A406" s="19"/>
      <c r="B406" s="21"/>
      <c r="C406" s="23"/>
      <c r="D406" s="21"/>
      <c r="E406" s="21"/>
      <c r="F406" s="21"/>
      <c r="G406" s="40"/>
      <c r="H406" s="94"/>
      <c r="I406" s="94"/>
      <c r="J406" s="21"/>
    </row>
    <row r="407" spans="1:10">
      <c r="A407" s="19"/>
      <c r="B407" s="21"/>
      <c r="C407" s="23"/>
      <c r="D407" s="21"/>
      <c r="E407" s="21"/>
      <c r="F407" s="21"/>
      <c r="G407" s="40"/>
      <c r="H407" s="94"/>
      <c r="I407" s="94"/>
      <c r="J407" s="21"/>
    </row>
    <row r="408" spans="1:10">
      <c r="A408" s="19"/>
      <c r="B408" s="21"/>
      <c r="C408" s="23"/>
      <c r="D408" s="21"/>
      <c r="E408" s="21"/>
      <c r="F408" s="21"/>
      <c r="G408" s="40"/>
      <c r="H408" s="94"/>
      <c r="I408" s="94"/>
      <c r="J408" s="21"/>
    </row>
    <row r="409" spans="1:10">
      <c r="A409" s="19"/>
      <c r="B409" s="21"/>
      <c r="C409" s="23"/>
      <c r="D409" s="21"/>
      <c r="E409" s="21"/>
      <c r="F409" s="21"/>
      <c r="G409" s="40"/>
      <c r="H409" s="94"/>
      <c r="I409" s="94"/>
      <c r="J409" s="21"/>
    </row>
    <row r="410" spans="1:10">
      <c r="A410" s="19"/>
      <c r="B410" s="21"/>
      <c r="C410" s="23"/>
      <c r="D410" s="21"/>
      <c r="E410" s="21"/>
      <c r="F410" s="21"/>
      <c r="G410" s="40"/>
      <c r="H410" s="94"/>
      <c r="I410" s="94"/>
      <c r="J410" s="21"/>
    </row>
    <row r="411" spans="1:10">
      <c r="A411" s="19"/>
      <c r="B411" s="21"/>
      <c r="C411" s="23"/>
      <c r="D411" s="21"/>
      <c r="E411" s="21"/>
      <c r="F411" s="21"/>
      <c r="G411" s="40"/>
      <c r="H411" s="94"/>
      <c r="I411" s="94"/>
      <c r="J411" s="21"/>
    </row>
    <row r="412" spans="1:10">
      <c r="A412" s="19"/>
      <c r="B412" s="21"/>
      <c r="C412" s="23"/>
      <c r="D412" s="21"/>
      <c r="E412" s="21"/>
      <c r="F412" s="21"/>
      <c r="G412" s="40"/>
      <c r="H412" s="94"/>
      <c r="I412" s="94"/>
      <c r="J412" s="21"/>
    </row>
    <row r="413" spans="1:10">
      <c r="A413" s="19"/>
      <c r="B413" s="21"/>
      <c r="C413" s="23"/>
      <c r="D413" s="21"/>
      <c r="E413" s="21"/>
      <c r="F413" s="21"/>
      <c r="G413" s="40"/>
      <c r="H413" s="94"/>
      <c r="I413" s="94"/>
      <c r="J413" s="21"/>
    </row>
    <row r="414" spans="1:10">
      <c r="A414" s="19"/>
      <c r="B414" s="21"/>
      <c r="C414" s="23"/>
      <c r="D414" s="21"/>
      <c r="E414" s="21"/>
      <c r="F414" s="21"/>
      <c r="G414" s="40"/>
      <c r="H414" s="94"/>
      <c r="I414" s="94"/>
      <c r="J414" s="21"/>
    </row>
    <row r="415" spans="1:10">
      <c r="A415" s="19"/>
      <c r="B415" s="21"/>
      <c r="C415" s="23"/>
      <c r="D415" s="21"/>
      <c r="E415" s="21"/>
      <c r="F415" s="21"/>
      <c r="G415" s="40"/>
      <c r="H415" s="94"/>
      <c r="I415" s="94"/>
      <c r="J415" s="21"/>
    </row>
    <row r="416" spans="1:10">
      <c r="A416" s="19"/>
      <c r="B416" s="21"/>
      <c r="C416" s="23"/>
      <c r="D416" s="21"/>
      <c r="E416" s="21"/>
      <c r="F416" s="21"/>
      <c r="G416" s="40"/>
      <c r="H416" s="94"/>
      <c r="I416" s="94"/>
      <c r="J416" s="21"/>
    </row>
    <row r="417" spans="1:10">
      <c r="A417" s="19"/>
      <c r="B417" s="21"/>
      <c r="C417" s="23"/>
      <c r="D417" s="21"/>
      <c r="E417" s="21"/>
      <c r="F417" s="21"/>
      <c r="G417" s="40"/>
      <c r="H417" s="94"/>
      <c r="I417" s="94"/>
      <c r="J417" s="21"/>
    </row>
    <row r="418" spans="1:10">
      <c r="A418" s="19"/>
      <c r="B418" s="21"/>
      <c r="C418" s="23"/>
      <c r="D418" s="21"/>
      <c r="E418" s="21"/>
      <c r="F418" s="21"/>
      <c r="G418" s="40"/>
      <c r="H418" s="94"/>
      <c r="I418" s="94"/>
      <c r="J418" s="21"/>
    </row>
    <row r="419" spans="1:10">
      <c r="A419" s="19"/>
      <c r="B419" s="21"/>
      <c r="C419" s="23"/>
      <c r="D419" s="21"/>
      <c r="E419" s="21"/>
      <c r="F419" s="21"/>
      <c r="G419" s="40"/>
      <c r="H419" s="94"/>
      <c r="I419" s="94"/>
      <c r="J419" s="21"/>
    </row>
    <row r="420" spans="1:10">
      <c r="A420" s="19"/>
      <c r="B420" s="21"/>
      <c r="C420" s="23"/>
      <c r="D420" s="21"/>
      <c r="E420" s="21"/>
      <c r="F420" s="21"/>
      <c r="G420" s="40"/>
      <c r="H420" s="94"/>
      <c r="I420" s="94"/>
      <c r="J420" s="21"/>
    </row>
    <row r="421" spans="1:10">
      <c r="A421" s="19"/>
      <c r="B421" s="21"/>
      <c r="C421" s="23"/>
      <c r="D421" s="21"/>
      <c r="E421" s="21"/>
      <c r="F421" s="21"/>
      <c r="G421" s="40"/>
      <c r="H421" s="94"/>
      <c r="I421" s="94"/>
      <c r="J421" s="21"/>
    </row>
    <row r="422" spans="1:10">
      <c r="A422" s="19"/>
      <c r="B422" s="21"/>
      <c r="C422" s="23"/>
      <c r="D422" s="21"/>
      <c r="E422" s="21"/>
      <c r="F422" s="21"/>
      <c r="G422" s="40"/>
      <c r="H422" s="94"/>
      <c r="I422" s="94"/>
      <c r="J422" s="21"/>
    </row>
    <row r="423" spans="1:10">
      <c r="A423" s="19"/>
      <c r="B423" s="21"/>
      <c r="C423" s="23"/>
      <c r="D423" s="21"/>
      <c r="E423" s="21"/>
      <c r="F423" s="21"/>
      <c r="G423" s="40"/>
      <c r="H423" s="94"/>
      <c r="I423" s="94"/>
      <c r="J423" s="21"/>
    </row>
    <row r="424" spans="1:10">
      <c r="A424" s="19"/>
      <c r="B424" s="21"/>
      <c r="C424" s="23"/>
      <c r="D424" s="21"/>
      <c r="E424" s="21"/>
      <c r="F424" s="21"/>
      <c r="G424" s="40"/>
      <c r="H424" s="94"/>
      <c r="I424" s="94"/>
      <c r="J424" s="21"/>
    </row>
    <row r="425" spans="1:10">
      <c r="A425" s="19"/>
      <c r="B425" s="21"/>
      <c r="C425" s="23"/>
      <c r="D425" s="21"/>
      <c r="E425" s="21"/>
      <c r="F425" s="21"/>
      <c r="G425" s="40"/>
      <c r="H425" s="94"/>
      <c r="I425" s="94"/>
      <c r="J425" s="21"/>
    </row>
    <row r="426" spans="1:10">
      <c r="A426" s="19"/>
      <c r="B426" s="21"/>
      <c r="C426" s="23"/>
      <c r="D426" s="21"/>
      <c r="E426" s="21"/>
      <c r="F426" s="21"/>
      <c r="G426" s="40"/>
      <c r="H426" s="94"/>
      <c r="I426" s="94"/>
      <c r="J426" s="21"/>
    </row>
    <row r="427" spans="1:10">
      <c r="A427" s="19"/>
      <c r="B427" s="21"/>
      <c r="C427" s="23"/>
      <c r="D427" s="21"/>
      <c r="E427" s="21"/>
      <c r="F427" s="21"/>
      <c r="G427" s="40"/>
      <c r="H427" s="94"/>
      <c r="I427" s="94"/>
      <c r="J427" s="21"/>
    </row>
    <row r="428" spans="1:10">
      <c r="A428" s="19"/>
      <c r="B428" s="21"/>
      <c r="C428" s="23"/>
      <c r="D428" s="21"/>
      <c r="E428" s="21"/>
      <c r="F428" s="21"/>
      <c r="G428" s="40"/>
      <c r="H428" s="94"/>
      <c r="I428" s="94"/>
      <c r="J428" s="21"/>
    </row>
    <row r="429" spans="1:10">
      <c r="A429" s="19"/>
      <c r="B429" s="21"/>
      <c r="C429" s="23"/>
      <c r="D429" s="21"/>
      <c r="E429" s="21"/>
      <c r="F429" s="21"/>
      <c r="G429" s="40"/>
      <c r="H429" s="94"/>
      <c r="I429" s="94"/>
      <c r="J429" s="21"/>
    </row>
    <row r="430" spans="1:10">
      <c r="A430" s="19"/>
      <c r="B430" s="21"/>
      <c r="C430" s="23"/>
      <c r="D430" s="21"/>
      <c r="E430" s="21"/>
      <c r="F430" s="21"/>
      <c r="G430" s="40"/>
      <c r="H430" s="94"/>
      <c r="I430" s="94"/>
      <c r="J430" s="21"/>
    </row>
    <row r="431" spans="1:10">
      <c r="A431" s="19"/>
      <c r="B431" s="21"/>
      <c r="C431" s="23"/>
      <c r="D431" s="21"/>
      <c r="E431" s="21"/>
      <c r="F431" s="21"/>
      <c r="G431" s="40"/>
      <c r="H431" s="94"/>
      <c r="I431" s="94"/>
      <c r="J431" s="21"/>
    </row>
    <row r="432" spans="1:10">
      <c r="A432" s="19"/>
      <c r="B432" s="21"/>
      <c r="C432" s="23"/>
      <c r="D432" s="21"/>
      <c r="E432" s="21"/>
      <c r="F432" s="21"/>
      <c r="G432" s="40"/>
      <c r="H432" s="94"/>
      <c r="I432" s="94"/>
      <c r="J432" s="21"/>
    </row>
    <row r="433" spans="1:10">
      <c r="A433" s="19"/>
      <c r="B433" s="21"/>
      <c r="C433" s="23"/>
      <c r="D433" s="21"/>
      <c r="E433" s="21"/>
      <c r="F433" s="21"/>
      <c r="G433" s="40"/>
      <c r="H433" s="94"/>
      <c r="I433" s="94"/>
      <c r="J433" s="21"/>
    </row>
    <row r="434" spans="1:10">
      <c r="A434" s="19"/>
      <c r="B434" s="21"/>
      <c r="C434" s="23"/>
      <c r="D434" s="21"/>
      <c r="E434" s="21"/>
      <c r="F434" s="21"/>
      <c r="G434" s="40"/>
      <c r="H434" s="94"/>
      <c r="I434" s="94"/>
      <c r="J434" s="21"/>
    </row>
    <row r="435" spans="1:10">
      <c r="A435" s="19"/>
      <c r="B435" s="21"/>
      <c r="C435" s="23"/>
      <c r="D435" s="21"/>
      <c r="E435" s="21"/>
      <c r="F435" s="21"/>
      <c r="G435" s="40"/>
      <c r="H435" s="94"/>
      <c r="I435" s="94"/>
      <c r="J435" s="21"/>
    </row>
    <row r="436" spans="1:10">
      <c r="A436" s="19"/>
      <c r="B436" s="21"/>
      <c r="C436" s="23"/>
      <c r="D436" s="21"/>
      <c r="E436" s="21"/>
      <c r="F436" s="21"/>
      <c r="G436" s="40"/>
      <c r="H436" s="94"/>
      <c r="I436" s="94"/>
      <c r="J436" s="21"/>
    </row>
    <row r="437" spans="1:10">
      <c r="A437" s="19"/>
      <c r="B437" s="21"/>
      <c r="C437" s="23"/>
      <c r="D437" s="21"/>
      <c r="E437" s="21"/>
      <c r="F437" s="21"/>
      <c r="G437" s="40"/>
      <c r="H437" s="94"/>
      <c r="I437" s="94"/>
      <c r="J437" s="21"/>
    </row>
    <row r="438" spans="1:10">
      <c r="A438" s="19"/>
      <c r="B438" s="21"/>
      <c r="C438" s="23"/>
      <c r="D438" s="21"/>
      <c r="E438" s="21"/>
      <c r="F438" s="21"/>
      <c r="G438" s="40"/>
      <c r="H438" s="94"/>
      <c r="I438" s="94"/>
      <c r="J438" s="21"/>
    </row>
    <row r="439" spans="1:10">
      <c r="A439" s="19"/>
      <c r="B439" s="21"/>
      <c r="C439" s="23"/>
      <c r="D439" s="21"/>
      <c r="E439" s="21"/>
      <c r="F439" s="21"/>
      <c r="G439" s="40"/>
      <c r="H439" s="94"/>
      <c r="I439" s="94"/>
      <c r="J439" s="21"/>
    </row>
    <row r="440" spans="1:10">
      <c r="A440" s="19"/>
      <c r="B440" s="21"/>
      <c r="C440" s="23"/>
      <c r="D440" s="21"/>
      <c r="E440" s="21"/>
      <c r="F440" s="21"/>
      <c r="G440" s="40"/>
      <c r="H440" s="94"/>
      <c r="I440" s="94"/>
      <c r="J440" s="21"/>
    </row>
    <row r="441" spans="1:10">
      <c r="A441" s="19"/>
      <c r="B441" s="21"/>
      <c r="C441" s="23"/>
      <c r="D441" s="21"/>
      <c r="E441" s="21"/>
      <c r="F441" s="21"/>
      <c r="G441" s="40"/>
      <c r="H441" s="94"/>
      <c r="I441" s="94"/>
      <c r="J441" s="21"/>
    </row>
    <row r="442" spans="1:10">
      <c r="A442" s="19"/>
      <c r="B442" s="21"/>
      <c r="C442" s="23"/>
      <c r="D442" s="21"/>
      <c r="E442" s="21"/>
      <c r="F442" s="21"/>
      <c r="G442" s="40"/>
      <c r="H442" s="94"/>
      <c r="I442" s="94"/>
      <c r="J442" s="21"/>
    </row>
    <row r="443" spans="1:10">
      <c r="A443" s="19"/>
      <c r="B443" s="21"/>
      <c r="C443" s="23"/>
      <c r="D443" s="21"/>
      <c r="E443" s="21"/>
      <c r="F443" s="21"/>
      <c r="G443" s="40"/>
      <c r="H443" s="94"/>
      <c r="I443" s="94"/>
      <c r="J443" s="21"/>
    </row>
    <row r="444" spans="1:10">
      <c r="A444" s="19"/>
      <c r="B444" s="21"/>
      <c r="C444" s="23"/>
      <c r="D444" s="21"/>
      <c r="E444" s="21"/>
      <c r="F444" s="21"/>
      <c r="G444" s="40"/>
      <c r="H444" s="94"/>
      <c r="I444" s="94"/>
      <c r="J444" s="21"/>
    </row>
    <row r="445" spans="1:10">
      <c r="A445" s="19"/>
      <c r="B445" s="21"/>
      <c r="C445" s="23"/>
      <c r="D445" s="21"/>
      <c r="E445" s="21"/>
      <c r="F445" s="21"/>
      <c r="G445" s="40"/>
      <c r="H445" s="94"/>
      <c r="I445" s="94"/>
      <c r="J445" s="21"/>
    </row>
    <row r="446" spans="1:10">
      <c r="A446" s="19"/>
      <c r="B446" s="21"/>
      <c r="C446" s="23"/>
      <c r="D446" s="21"/>
      <c r="E446" s="21"/>
      <c r="F446" s="21"/>
      <c r="G446" s="40"/>
      <c r="H446" s="94"/>
      <c r="I446" s="94"/>
      <c r="J446" s="21"/>
    </row>
    <row r="447" spans="1:10">
      <c r="A447" s="19"/>
      <c r="B447" s="21"/>
      <c r="C447" s="23"/>
      <c r="D447" s="21"/>
      <c r="E447" s="21"/>
      <c r="F447" s="21"/>
      <c r="G447" s="40"/>
      <c r="H447" s="94"/>
      <c r="I447" s="94"/>
      <c r="J447" s="21"/>
    </row>
    <row r="448" spans="1:10">
      <c r="A448" s="19"/>
      <c r="B448" s="21"/>
      <c r="C448" s="23"/>
      <c r="D448" s="21"/>
      <c r="E448" s="21"/>
      <c r="F448" s="21"/>
      <c r="G448" s="40"/>
      <c r="H448" s="94"/>
      <c r="I448" s="94"/>
      <c r="J448" s="21"/>
    </row>
    <row r="449" spans="1:10">
      <c r="A449" s="19"/>
      <c r="B449" s="21"/>
      <c r="C449" s="23"/>
      <c r="D449" s="21"/>
      <c r="E449" s="21"/>
      <c r="F449" s="21"/>
      <c r="G449" s="40"/>
      <c r="H449" s="94"/>
      <c r="I449" s="94"/>
      <c r="J449" s="21"/>
    </row>
    <row r="450" spans="1:10">
      <c r="A450" s="19"/>
      <c r="B450" s="21"/>
      <c r="C450" s="23"/>
      <c r="D450" s="21"/>
      <c r="E450" s="21"/>
      <c r="F450" s="21"/>
      <c r="G450" s="40"/>
      <c r="H450" s="94"/>
      <c r="I450" s="94"/>
      <c r="J450" s="21"/>
    </row>
    <row r="451" spans="1:10">
      <c r="A451" s="19"/>
      <c r="B451" s="21"/>
      <c r="C451" s="23"/>
      <c r="D451" s="21"/>
      <c r="E451" s="21"/>
      <c r="F451" s="21"/>
      <c r="G451" s="40"/>
      <c r="H451" s="94"/>
      <c r="I451" s="94"/>
      <c r="J451" s="21"/>
    </row>
    <row r="452" spans="1:10">
      <c r="A452" s="19"/>
      <c r="B452" s="21"/>
      <c r="C452" s="23"/>
      <c r="D452" s="21"/>
      <c r="E452" s="21"/>
      <c r="F452" s="21"/>
      <c r="G452" s="40"/>
      <c r="H452" s="94"/>
      <c r="I452" s="94"/>
      <c r="J452" s="21"/>
    </row>
    <row r="453" spans="1:10">
      <c r="A453" s="19"/>
      <c r="B453" s="21"/>
      <c r="C453" s="23"/>
      <c r="D453" s="21"/>
      <c r="E453" s="21"/>
      <c r="F453" s="21"/>
      <c r="G453" s="40"/>
      <c r="H453" s="94"/>
      <c r="I453" s="94"/>
      <c r="J453" s="21"/>
    </row>
    <row r="454" spans="1:10">
      <c r="A454" s="19"/>
      <c r="B454" s="21"/>
      <c r="C454" s="23"/>
      <c r="D454" s="21"/>
      <c r="E454" s="21"/>
      <c r="F454" s="21"/>
      <c r="G454" s="40"/>
      <c r="H454" s="94"/>
      <c r="I454" s="94"/>
      <c r="J454" s="21"/>
    </row>
    <row r="455" spans="1:10">
      <c r="A455" s="19"/>
      <c r="B455" s="21"/>
      <c r="C455" s="23"/>
      <c r="D455" s="21"/>
      <c r="E455" s="21"/>
      <c r="F455" s="21"/>
      <c r="G455" s="40"/>
      <c r="H455" s="94"/>
      <c r="I455" s="94"/>
      <c r="J455" s="21"/>
    </row>
    <row r="456" spans="1:10">
      <c r="A456" s="19"/>
      <c r="B456" s="21"/>
      <c r="C456" s="23"/>
      <c r="D456" s="21"/>
      <c r="E456" s="21"/>
      <c r="F456" s="21"/>
      <c r="G456" s="40"/>
      <c r="H456" s="94"/>
      <c r="I456" s="94"/>
      <c r="J456" s="21"/>
    </row>
    <row r="457" spans="1:10">
      <c r="A457" s="19"/>
      <c r="B457" s="21"/>
      <c r="C457" s="23"/>
      <c r="D457" s="21"/>
      <c r="E457" s="21"/>
      <c r="F457" s="21"/>
      <c r="G457" s="40"/>
      <c r="H457" s="94"/>
      <c r="I457" s="94"/>
      <c r="J457" s="21"/>
    </row>
    <row r="458" spans="1:10">
      <c r="A458" s="19"/>
      <c r="B458" s="21"/>
      <c r="C458" s="23"/>
      <c r="D458" s="21"/>
      <c r="E458" s="21"/>
      <c r="F458" s="21"/>
      <c r="G458" s="40"/>
      <c r="H458" s="94"/>
      <c r="I458" s="94"/>
      <c r="J458" s="21"/>
    </row>
    <row r="459" spans="1:10">
      <c r="A459" s="19"/>
      <c r="B459" s="21"/>
      <c r="C459" s="23"/>
      <c r="D459" s="21"/>
      <c r="E459" s="21"/>
      <c r="F459" s="21"/>
      <c r="G459" s="40"/>
      <c r="H459" s="94"/>
      <c r="I459" s="94"/>
      <c r="J459" s="21"/>
    </row>
    <row r="460" spans="1:10">
      <c r="A460" s="19"/>
      <c r="B460" s="21"/>
      <c r="C460" s="23"/>
      <c r="D460" s="21"/>
      <c r="E460" s="21"/>
      <c r="F460" s="21"/>
      <c r="G460" s="40"/>
      <c r="H460" s="94"/>
      <c r="I460" s="94"/>
      <c r="J460" s="21"/>
    </row>
    <row r="461" spans="1:10">
      <c r="A461" s="19"/>
      <c r="B461" s="21"/>
      <c r="C461" s="23"/>
      <c r="D461" s="21"/>
      <c r="E461" s="21"/>
      <c r="F461" s="21"/>
      <c r="G461" s="40"/>
      <c r="H461" s="94"/>
      <c r="I461" s="94"/>
      <c r="J461" s="21"/>
    </row>
    <row r="462" spans="1:10">
      <c r="A462" s="19"/>
      <c r="B462" s="21"/>
      <c r="C462" s="23"/>
      <c r="D462" s="21"/>
      <c r="E462" s="21"/>
      <c r="F462" s="21"/>
      <c r="G462" s="40"/>
      <c r="H462" s="94"/>
      <c r="I462" s="94"/>
      <c r="J462" s="21"/>
    </row>
    <row r="463" spans="1:10">
      <c r="A463" s="19"/>
      <c r="B463" s="21"/>
      <c r="C463" s="23"/>
      <c r="D463" s="21"/>
      <c r="E463" s="21"/>
      <c r="F463" s="21"/>
      <c r="G463" s="40"/>
      <c r="H463" s="94"/>
      <c r="I463" s="94"/>
      <c r="J463" s="21"/>
    </row>
    <row r="464" spans="1:10">
      <c r="A464" s="19"/>
      <c r="B464" s="21"/>
      <c r="C464" s="23"/>
      <c r="D464" s="21"/>
      <c r="E464" s="21"/>
      <c r="F464" s="21"/>
      <c r="G464" s="40"/>
      <c r="H464" s="94"/>
      <c r="I464" s="94"/>
      <c r="J464" s="21"/>
    </row>
    <row r="465" spans="1:10">
      <c r="A465" s="19"/>
      <c r="B465" s="21"/>
      <c r="C465" s="23"/>
      <c r="D465" s="21"/>
      <c r="E465" s="21"/>
      <c r="F465" s="21"/>
      <c r="G465" s="40"/>
      <c r="H465" s="94"/>
      <c r="I465" s="94"/>
      <c r="J465" s="21"/>
    </row>
    <row r="466" spans="1:10">
      <c r="A466" s="19"/>
      <c r="B466" s="21"/>
      <c r="C466" s="23"/>
      <c r="D466" s="21"/>
      <c r="E466" s="21"/>
      <c r="F466" s="21"/>
      <c r="G466" s="40"/>
      <c r="H466" s="94"/>
      <c r="I466" s="94"/>
      <c r="J466" s="21"/>
    </row>
    <row r="467" spans="1:10">
      <c r="A467" s="19"/>
      <c r="B467" s="21"/>
      <c r="C467" s="23"/>
      <c r="D467" s="21"/>
      <c r="E467" s="21"/>
      <c r="F467" s="21"/>
      <c r="G467" s="40"/>
      <c r="H467" s="94"/>
      <c r="I467" s="94"/>
      <c r="J467" s="21"/>
    </row>
    <row r="468" spans="1:10">
      <c r="A468" s="19"/>
      <c r="B468" s="21"/>
      <c r="C468" s="23"/>
      <c r="D468" s="21"/>
      <c r="E468" s="21"/>
      <c r="F468" s="21"/>
      <c r="G468" s="40"/>
      <c r="H468" s="94"/>
      <c r="I468" s="94"/>
      <c r="J468" s="21"/>
    </row>
    <row r="469" spans="1:10">
      <c r="A469" s="19"/>
      <c r="B469" s="21"/>
      <c r="C469" s="23"/>
      <c r="D469" s="21"/>
      <c r="E469" s="21"/>
      <c r="F469" s="21"/>
      <c r="G469" s="40"/>
      <c r="H469" s="94"/>
      <c r="I469" s="94"/>
      <c r="J469" s="21"/>
    </row>
    <row r="470" spans="1:10">
      <c r="A470" s="19"/>
      <c r="B470" s="21"/>
      <c r="C470" s="23"/>
      <c r="D470" s="21"/>
      <c r="E470" s="21"/>
      <c r="F470" s="21"/>
      <c r="G470" s="40"/>
      <c r="H470" s="94"/>
      <c r="I470" s="94"/>
      <c r="J470" s="21"/>
    </row>
    <row r="471" spans="1:10">
      <c r="A471" s="19"/>
      <c r="B471" s="21"/>
      <c r="C471" s="23"/>
      <c r="D471" s="21"/>
      <c r="E471" s="21"/>
      <c r="F471" s="21"/>
      <c r="G471" s="40"/>
      <c r="H471" s="94"/>
      <c r="I471" s="94"/>
      <c r="J471" s="21"/>
    </row>
    <row r="472" spans="1:10">
      <c r="A472" s="19"/>
      <c r="B472" s="21"/>
      <c r="C472" s="23"/>
      <c r="D472" s="21"/>
      <c r="E472" s="21"/>
      <c r="F472" s="21"/>
      <c r="G472" s="40"/>
      <c r="H472" s="94"/>
      <c r="I472" s="94"/>
      <c r="J472" s="21"/>
    </row>
    <row r="473" spans="1:10">
      <c r="A473" s="19"/>
      <c r="B473" s="21"/>
      <c r="C473" s="23"/>
      <c r="D473" s="21"/>
      <c r="E473" s="21"/>
      <c r="F473" s="21"/>
      <c r="G473" s="40"/>
      <c r="H473" s="94"/>
      <c r="I473" s="94"/>
      <c r="J473" s="21"/>
    </row>
    <row r="474" spans="1:10">
      <c r="A474" s="19"/>
      <c r="B474" s="21"/>
      <c r="C474" s="23"/>
      <c r="D474" s="21"/>
      <c r="E474" s="21"/>
      <c r="F474" s="21"/>
      <c r="G474" s="40"/>
      <c r="H474" s="94"/>
      <c r="I474" s="94"/>
      <c r="J474" s="21"/>
    </row>
    <row r="475" spans="1:10">
      <c r="A475" s="19"/>
      <c r="B475" s="21"/>
      <c r="C475" s="23"/>
      <c r="D475" s="21"/>
      <c r="E475" s="21"/>
      <c r="F475" s="21"/>
      <c r="G475" s="40"/>
      <c r="H475" s="94"/>
      <c r="I475" s="94"/>
      <c r="J475" s="21"/>
    </row>
    <row r="476" spans="1:10">
      <c r="A476" s="19"/>
      <c r="B476" s="21"/>
      <c r="C476" s="23"/>
      <c r="D476" s="21"/>
      <c r="E476" s="21"/>
      <c r="F476" s="21"/>
      <c r="G476" s="40"/>
      <c r="H476" s="94"/>
      <c r="I476" s="94"/>
      <c r="J476" s="21"/>
    </row>
    <row r="477" spans="1:10">
      <c r="A477" s="19"/>
      <c r="B477" s="21"/>
      <c r="C477" s="23"/>
      <c r="D477" s="21"/>
      <c r="E477" s="21"/>
      <c r="F477" s="21"/>
      <c r="G477" s="40"/>
      <c r="H477" s="94"/>
      <c r="I477" s="94"/>
      <c r="J477" s="21"/>
    </row>
    <row r="478" spans="1:10">
      <c r="A478" s="19"/>
      <c r="B478" s="21"/>
      <c r="C478" s="23"/>
      <c r="D478" s="21"/>
      <c r="E478" s="21"/>
      <c r="F478" s="21"/>
      <c r="G478" s="40"/>
      <c r="H478" s="94"/>
      <c r="I478" s="94"/>
      <c r="J478" s="21"/>
    </row>
    <row r="479" spans="1:10">
      <c r="A479" s="19"/>
      <c r="B479" s="21"/>
      <c r="C479" s="23"/>
      <c r="D479" s="21"/>
      <c r="E479" s="21"/>
      <c r="F479" s="21"/>
      <c r="G479" s="40"/>
      <c r="H479" s="94"/>
      <c r="I479" s="94"/>
      <c r="J479" s="21"/>
    </row>
    <row r="480" spans="1:10">
      <c r="A480" s="19"/>
      <c r="B480" s="21"/>
      <c r="C480" s="23"/>
      <c r="D480" s="21"/>
      <c r="E480" s="21"/>
      <c r="F480" s="21"/>
      <c r="G480" s="40"/>
      <c r="H480" s="94"/>
      <c r="I480" s="94"/>
      <c r="J480" s="21"/>
    </row>
    <row r="481" spans="1:10">
      <c r="A481" s="19"/>
      <c r="B481" s="21"/>
      <c r="C481" s="23"/>
      <c r="D481" s="21"/>
      <c r="E481" s="21"/>
      <c r="F481" s="21"/>
      <c r="G481" s="40"/>
      <c r="H481" s="94"/>
      <c r="I481" s="94"/>
      <c r="J481" s="21"/>
    </row>
    <row r="482" spans="1:10">
      <c r="A482" s="19"/>
      <c r="B482" s="21"/>
      <c r="C482" s="23"/>
      <c r="D482" s="21"/>
      <c r="E482" s="21"/>
      <c r="F482" s="21"/>
      <c r="G482" s="40"/>
      <c r="H482" s="94"/>
      <c r="I482" s="94"/>
      <c r="J482" s="21"/>
    </row>
    <row r="483" spans="1:10">
      <c r="A483" s="19"/>
      <c r="B483" s="21"/>
      <c r="C483" s="23"/>
      <c r="D483" s="21"/>
      <c r="E483" s="21"/>
      <c r="F483" s="21"/>
      <c r="G483" s="40"/>
      <c r="H483" s="94"/>
      <c r="I483" s="94"/>
      <c r="J483" s="21"/>
    </row>
    <row r="484" spans="1:10">
      <c r="A484" s="19"/>
      <c r="B484" s="21"/>
      <c r="C484" s="23"/>
      <c r="D484" s="21"/>
      <c r="E484" s="21"/>
      <c r="F484" s="21"/>
      <c r="G484" s="40"/>
      <c r="H484" s="94"/>
      <c r="I484" s="94"/>
      <c r="J484" s="21"/>
    </row>
    <row r="485" spans="1:10">
      <c r="A485" s="19"/>
      <c r="B485" s="21"/>
      <c r="C485" s="23"/>
      <c r="D485" s="21"/>
      <c r="E485" s="21"/>
      <c r="F485" s="21"/>
      <c r="G485" s="40"/>
      <c r="H485" s="94"/>
      <c r="I485" s="94"/>
      <c r="J485" s="21"/>
    </row>
    <row r="486" spans="1:10">
      <c r="A486" s="19"/>
      <c r="B486" s="21"/>
      <c r="C486" s="23"/>
      <c r="D486" s="21"/>
      <c r="E486" s="21"/>
      <c r="F486" s="21"/>
      <c r="G486" s="40"/>
      <c r="H486" s="94"/>
      <c r="I486" s="94"/>
      <c r="J486" s="21"/>
    </row>
    <row r="487" spans="1:10">
      <c r="A487" s="19"/>
      <c r="B487" s="21"/>
      <c r="C487" s="23"/>
      <c r="D487" s="21"/>
      <c r="E487" s="21"/>
      <c r="F487" s="21"/>
      <c r="G487" s="40"/>
      <c r="H487" s="94"/>
      <c r="I487" s="94"/>
      <c r="J487" s="21"/>
    </row>
    <row r="488" spans="1:10">
      <c r="A488" s="19"/>
      <c r="B488" s="21"/>
      <c r="C488" s="23"/>
      <c r="D488" s="21"/>
      <c r="E488" s="21"/>
      <c r="F488" s="21"/>
      <c r="G488" s="40"/>
      <c r="H488" s="94"/>
      <c r="I488" s="94"/>
      <c r="J488" s="21"/>
    </row>
    <row r="489" spans="1:10">
      <c r="A489" s="19"/>
      <c r="B489" s="21"/>
      <c r="C489" s="23"/>
      <c r="D489" s="21"/>
      <c r="E489" s="21"/>
      <c r="F489" s="21"/>
      <c r="G489" s="40"/>
      <c r="H489" s="94"/>
      <c r="I489" s="94"/>
      <c r="J489" s="21"/>
    </row>
    <row r="490" spans="1:10">
      <c r="A490" s="19"/>
      <c r="B490" s="21"/>
      <c r="C490" s="23"/>
      <c r="D490" s="21"/>
      <c r="E490" s="21"/>
      <c r="F490" s="21"/>
      <c r="G490" s="40"/>
      <c r="H490" s="94"/>
      <c r="I490" s="94"/>
      <c r="J490" s="21"/>
    </row>
    <row r="491" spans="1:10">
      <c r="A491" s="19"/>
      <c r="B491" s="21"/>
      <c r="C491" s="23"/>
      <c r="D491" s="21"/>
      <c r="E491" s="21"/>
      <c r="F491" s="21"/>
      <c r="G491" s="40"/>
      <c r="H491" s="94"/>
      <c r="I491" s="94"/>
      <c r="J491" s="21"/>
    </row>
    <row r="492" spans="1:10">
      <c r="A492" s="19"/>
      <c r="B492" s="21"/>
      <c r="C492" s="23"/>
      <c r="D492" s="21"/>
      <c r="E492" s="21"/>
      <c r="F492" s="21"/>
      <c r="G492" s="40"/>
      <c r="H492" s="94"/>
      <c r="I492" s="94"/>
      <c r="J492" s="21"/>
    </row>
    <row r="493" spans="1:10">
      <c r="A493" s="19"/>
      <c r="B493" s="21"/>
      <c r="C493" s="23"/>
      <c r="D493" s="21"/>
      <c r="E493" s="21"/>
      <c r="F493" s="21"/>
      <c r="G493" s="40"/>
      <c r="H493" s="94"/>
      <c r="I493" s="94"/>
      <c r="J493" s="21"/>
    </row>
    <row r="494" spans="1:10">
      <c r="A494" s="19"/>
      <c r="B494" s="21"/>
      <c r="C494" s="23"/>
      <c r="D494" s="21"/>
      <c r="E494" s="21"/>
      <c r="F494" s="21"/>
      <c r="G494" s="40"/>
      <c r="H494" s="94"/>
      <c r="I494" s="94"/>
      <c r="J494" s="21"/>
    </row>
    <row r="495" spans="1:10">
      <c r="A495" s="19"/>
      <c r="B495" s="21"/>
      <c r="C495" s="23"/>
      <c r="D495" s="21"/>
      <c r="E495" s="21"/>
      <c r="F495" s="21"/>
      <c r="G495" s="40"/>
      <c r="H495" s="94"/>
      <c r="I495" s="94"/>
      <c r="J495" s="21"/>
    </row>
    <row r="496" spans="1:10">
      <c r="A496" s="19"/>
      <c r="B496" s="21"/>
      <c r="C496" s="23"/>
      <c r="D496" s="21"/>
      <c r="E496" s="21"/>
      <c r="F496" s="21"/>
      <c r="G496" s="40"/>
      <c r="H496" s="94"/>
      <c r="I496" s="94"/>
      <c r="J496" s="21"/>
    </row>
    <row r="497" spans="1:10">
      <c r="A497" s="19"/>
      <c r="B497" s="21"/>
      <c r="C497" s="23"/>
      <c r="D497" s="21"/>
      <c r="E497" s="21"/>
      <c r="F497" s="21"/>
      <c r="G497" s="40"/>
      <c r="H497" s="94"/>
      <c r="I497" s="94"/>
      <c r="J497" s="21"/>
    </row>
    <row r="498" spans="1:10">
      <c r="A498" s="19"/>
      <c r="B498" s="21"/>
      <c r="C498" s="23"/>
      <c r="D498" s="21"/>
      <c r="E498" s="21"/>
      <c r="F498" s="21"/>
      <c r="G498" s="40"/>
      <c r="H498" s="94"/>
      <c r="I498" s="94"/>
      <c r="J498" s="21"/>
    </row>
    <row r="499" spans="1:10">
      <c r="A499" s="19"/>
      <c r="B499" s="21"/>
      <c r="C499" s="23"/>
      <c r="D499" s="21"/>
      <c r="E499" s="21"/>
      <c r="F499" s="21"/>
      <c r="G499" s="40"/>
      <c r="H499" s="94"/>
      <c r="I499" s="94"/>
      <c r="J499" s="21"/>
    </row>
    <row r="500" spans="1:10">
      <c r="A500" s="19"/>
      <c r="B500" s="21"/>
      <c r="C500" s="23"/>
      <c r="D500" s="21"/>
      <c r="E500" s="21"/>
      <c r="F500" s="21"/>
      <c r="G500" s="40"/>
      <c r="H500" s="94"/>
      <c r="I500" s="94"/>
      <c r="J500" s="21"/>
    </row>
    <row r="501" spans="1:10">
      <c r="A501" s="19"/>
      <c r="B501" s="21"/>
      <c r="C501" s="23"/>
      <c r="D501" s="21"/>
      <c r="E501" s="21"/>
      <c r="F501" s="21"/>
      <c r="G501" s="40"/>
      <c r="H501" s="94"/>
      <c r="I501" s="94"/>
      <c r="J501" s="21"/>
    </row>
    <row r="502" spans="1:10">
      <c r="A502" s="19"/>
      <c r="B502" s="21"/>
      <c r="C502" s="23"/>
      <c r="D502" s="21"/>
      <c r="E502" s="21"/>
      <c r="F502" s="21"/>
      <c r="G502" s="40"/>
      <c r="H502" s="94"/>
      <c r="I502" s="94"/>
      <c r="J502" s="21"/>
    </row>
    <row r="503" spans="1:10">
      <c r="A503" s="19"/>
      <c r="B503" s="21"/>
      <c r="C503" s="23"/>
      <c r="D503" s="21"/>
      <c r="E503" s="21"/>
      <c r="F503" s="21"/>
      <c r="G503" s="40"/>
      <c r="H503" s="94"/>
      <c r="I503" s="94"/>
      <c r="J503" s="21"/>
    </row>
    <row r="504" spans="1:10">
      <c r="A504" s="19"/>
      <c r="B504" s="21"/>
      <c r="C504" s="23"/>
      <c r="D504" s="21"/>
      <c r="E504" s="21"/>
      <c r="F504" s="21"/>
      <c r="G504" s="40"/>
      <c r="H504" s="94"/>
      <c r="I504" s="94"/>
      <c r="J504" s="21"/>
    </row>
    <row r="505" spans="1:10">
      <c r="A505" s="19"/>
      <c r="B505" s="21"/>
      <c r="C505" s="23"/>
      <c r="D505" s="21"/>
      <c r="E505" s="21"/>
      <c r="F505" s="21"/>
      <c r="G505" s="40"/>
      <c r="H505" s="94"/>
      <c r="I505" s="94"/>
      <c r="J505" s="21"/>
    </row>
    <row r="506" spans="1:10">
      <c r="A506" s="19"/>
      <c r="B506" s="21"/>
      <c r="C506" s="23"/>
      <c r="D506" s="21"/>
      <c r="E506" s="21"/>
      <c r="F506" s="21"/>
      <c r="G506" s="40"/>
      <c r="H506" s="94"/>
      <c r="I506" s="94"/>
      <c r="J506" s="21"/>
    </row>
    <row r="507" spans="1:10">
      <c r="A507" s="19"/>
      <c r="B507" s="21"/>
      <c r="C507" s="23"/>
      <c r="D507" s="21"/>
      <c r="E507" s="21"/>
      <c r="F507" s="21"/>
      <c r="G507" s="40"/>
      <c r="H507" s="94"/>
      <c r="I507" s="94"/>
      <c r="J507" s="21"/>
    </row>
    <row r="508" spans="1:10">
      <c r="A508" s="19"/>
      <c r="B508" s="21"/>
      <c r="C508" s="23"/>
      <c r="D508" s="21"/>
      <c r="E508" s="21"/>
      <c r="F508" s="21"/>
      <c r="G508" s="40"/>
      <c r="H508" s="94"/>
      <c r="I508" s="94"/>
      <c r="J508" s="21"/>
    </row>
    <row r="509" spans="1:10">
      <c r="A509" s="19"/>
      <c r="B509" s="21"/>
      <c r="C509" s="23"/>
      <c r="D509" s="21"/>
      <c r="E509" s="21"/>
      <c r="F509" s="21"/>
      <c r="G509" s="40"/>
      <c r="H509" s="94"/>
      <c r="I509" s="94"/>
      <c r="J509" s="21"/>
    </row>
    <row r="510" spans="1:10">
      <c r="A510" s="19"/>
      <c r="B510" s="21"/>
      <c r="C510" s="23"/>
      <c r="D510" s="21"/>
      <c r="E510" s="21"/>
      <c r="F510" s="21"/>
      <c r="G510" s="40"/>
      <c r="H510" s="94"/>
      <c r="I510" s="94"/>
      <c r="J510" s="21"/>
    </row>
    <row r="511" spans="1:10">
      <c r="A511" s="19"/>
      <c r="B511" s="21"/>
      <c r="C511" s="23"/>
      <c r="D511" s="21"/>
      <c r="E511" s="21"/>
      <c r="F511" s="21"/>
      <c r="G511" s="40"/>
      <c r="H511" s="94"/>
      <c r="I511" s="94"/>
      <c r="J511" s="21"/>
    </row>
    <row r="512" spans="1:10">
      <c r="A512" s="19"/>
      <c r="B512" s="21"/>
      <c r="C512" s="23"/>
      <c r="D512" s="21"/>
      <c r="E512" s="21"/>
      <c r="F512" s="21"/>
      <c r="G512" s="40"/>
      <c r="H512" s="94"/>
      <c r="I512" s="94"/>
      <c r="J512" s="21"/>
    </row>
    <row r="513" spans="1:10">
      <c r="A513" s="19"/>
      <c r="B513" s="21"/>
      <c r="C513" s="23"/>
      <c r="D513" s="21"/>
      <c r="E513" s="21"/>
      <c r="F513" s="21"/>
      <c r="G513" s="40"/>
      <c r="H513" s="94"/>
      <c r="I513" s="94"/>
      <c r="J513" s="21"/>
    </row>
    <row r="514" spans="1:10">
      <c r="A514" s="19"/>
      <c r="B514" s="21"/>
      <c r="C514" s="23"/>
      <c r="D514" s="21"/>
      <c r="E514" s="21"/>
      <c r="F514" s="21"/>
      <c r="G514" s="40"/>
      <c r="H514" s="94"/>
      <c r="I514" s="94"/>
      <c r="J514" s="21"/>
    </row>
    <row r="515" spans="1:10">
      <c r="A515" s="19"/>
      <c r="B515" s="21"/>
      <c r="C515" s="23"/>
      <c r="D515" s="21"/>
      <c r="E515" s="21"/>
      <c r="F515" s="21"/>
      <c r="G515" s="40"/>
      <c r="H515" s="94"/>
      <c r="I515" s="94"/>
      <c r="J515" s="21"/>
    </row>
    <row r="516" spans="1:10">
      <c r="A516" s="19"/>
      <c r="B516" s="21"/>
      <c r="C516" s="23"/>
      <c r="D516" s="21"/>
      <c r="E516" s="21"/>
      <c r="F516" s="21"/>
      <c r="G516" s="40"/>
      <c r="H516" s="94"/>
      <c r="I516" s="94"/>
      <c r="J516" s="21"/>
    </row>
    <row r="517" spans="1:10">
      <c r="A517" s="19"/>
      <c r="B517" s="21"/>
      <c r="C517" s="23"/>
      <c r="D517" s="21"/>
      <c r="E517" s="21"/>
      <c r="F517" s="21"/>
      <c r="G517" s="40"/>
      <c r="H517" s="94"/>
      <c r="I517" s="94"/>
      <c r="J517" s="21"/>
    </row>
    <row r="518" spans="1:10">
      <c r="A518" s="19"/>
      <c r="B518" s="21"/>
      <c r="C518" s="23"/>
      <c r="D518" s="21"/>
      <c r="E518" s="21"/>
      <c r="F518" s="21"/>
      <c r="G518" s="40"/>
      <c r="H518" s="94"/>
      <c r="I518" s="94"/>
      <c r="J518" s="21"/>
    </row>
    <row r="519" spans="1:10">
      <c r="A519" s="19"/>
      <c r="B519" s="21"/>
      <c r="C519" s="23"/>
      <c r="D519" s="21"/>
      <c r="E519" s="21"/>
      <c r="F519" s="21"/>
      <c r="G519" s="40"/>
      <c r="H519" s="94"/>
      <c r="I519" s="94"/>
      <c r="J519" s="21"/>
    </row>
    <row r="520" spans="1:10">
      <c r="A520" s="19"/>
      <c r="B520" s="21"/>
      <c r="C520" s="23"/>
      <c r="D520" s="21"/>
      <c r="E520" s="21"/>
      <c r="F520" s="21"/>
      <c r="G520" s="40"/>
      <c r="H520" s="94"/>
      <c r="I520" s="94"/>
      <c r="J520" s="21"/>
    </row>
    <row r="521" spans="1:10">
      <c r="A521" s="19"/>
      <c r="B521" s="21"/>
      <c r="C521" s="23"/>
      <c r="D521" s="21"/>
      <c r="E521" s="21"/>
      <c r="F521" s="21"/>
      <c r="G521" s="40"/>
      <c r="H521" s="94"/>
      <c r="I521" s="94"/>
      <c r="J521" s="21"/>
    </row>
    <row r="522" spans="1:10">
      <c r="A522" s="19"/>
      <c r="B522" s="21"/>
      <c r="C522" s="23"/>
      <c r="D522" s="21"/>
      <c r="E522" s="21"/>
      <c r="F522" s="21"/>
      <c r="G522" s="40"/>
      <c r="H522" s="94"/>
      <c r="I522" s="94"/>
      <c r="J522" s="21"/>
    </row>
    <row r="523" spans="1:10">
      <c r="A523" s="19"/>
      <c r="B523" s="21"/>
      <c r="C523" s="23"/>
      <c r="D523" s="21"/>
      <c r="E523" s="21"/>
      <c r="F523" s="21"/>
      <c r="G523" s="40"/>
      <c r="H523" s="94"/>
      <c r="I523" s="94"/>
      <c r="J523" s="21"/>
    </row>
    <row r="524" spans="1:10">
      <c r="A524" s="19"/>
      <c r="B524" s="21"/>
      <c r="C524" s="23"/>
      <c r="D524" s="21"/>
      <c r="E524" s="21"/>
      <c r="F524" s="21"/>
      <c r="G524" s="40"/>
      <c r="H524" s="94"/>
      <c r="I524" s="94"/>
      <c r="J524" s="21"/>
    </row>
    <row r="525" spans="1:10">
      <c r="A525" s="19"/>
      <c r="B525" s="21"/>
      <c r="C525" s="23"/>
      <c r="D525" s="21"/>
      <c r="E525" s="21"/>
      <c r="F525" s="21"/>
      <c r="G525" s="40"/>
      <c r="H525" s="94"/>
      <c r="I525" s="94"/>
      <c r="J525" s="21"/>
    </row>
    <row r="526" spans="1:10">
      <c r="A526" s="19"/>
      <c r="B526" s="21"/>
      <c r="C526" s="23"/>
      <c r="D526" s="21"/>
      <c r="E526" s="21"/>
      <c r="F526" s="21"/>
      <c r="G526" s="40"/>
      <c r="H526" s="94"/>
      <c r="I526" s="94"/>
      <c r="J526" s="21"/>
    </row>
    <row r="527" spans="1:10">
      <c r="A527" s="19"/>
      <c r="B527" s="21"/>
      <c r="C527" s="23"/>
      <c r="D527" s="21"/>
      <c r="E527" s="21"/>
      <c r="F527" s="21"/>
      <c r="G527" s="40"/>
      <c r="H527" s="94"/>
      <c r="I527" s="94"/>
      <c r="J527" s="21"/>
    </row>
    <row r="528" spans="1:10">
      <c r="A528" s="19"/>
      <c r="B528" s="21"/>
      <c r="C528" s="23"/>
      <c r="D528" s="21"/>
      <c r="E528" s="21"/>
      <c r="F528" s="21"/>
      <c r="G528" s="40"/>
      <c r="H528" s="94"/>
      <c r="I528" s="94"/>
      <c r="J528" s="21"/>
    </row>
    <row r="529" spans="1:10">
      <c r="A529" s="19"/>
      <c r="B529" s="21"/>
      <c r="C529" s="23"/>
      <c r="D529" s="21"/>
      <c r="E529" s="21"/>
      <c r="F529" s="21"/>
      <c r="G529" s="40"/>
      <c r="H529" s="94"/>
      <c r="I529" s="94"/>
      <c r="J529" s="21"/>
    </row>
    <row r="530" spans="1:10">
      <c r="A530" s="19"/>
      <c r="B530" s="21"/>
      <c r="C530" s="23"/>
      <c r="D530" s="21"/>
      <c r="E530" s="21"/>
      <c r="F530" s="21"/>
      <c r="G530" s="40"/>
      <c r="H530" s="94"/>
      <c r="I530" s="94"/>
      <c r="J530" s="21"/>
    </row>
    <row r="531" spans="1:10">
      <c r="A531" s="19"/>
      <c r="B531" s="21"/>
      <c r="C531" s="23"/>
      <c r="D531" s="21"/>
      <c r="E531" s="21"/>
      <c r="F531" s="21"/>
      <c r="G531" s="40"/>
      <c r="H531" s="94"/>
      <c r="I531" s="94"/>
      <c r="J531" s="21"/>
    </row>
    <row r="532" spans="1:10">
      <c r="A532" s="19"/>
      <c r="B532" s="21"/>
      <c r="C532" s="23"/>
      <c r="D532" s="21"/>
      <c r="E532" s="21"/>
      <c r="F532" s="21"/>
      <c r="G532" s="40"/>
      <c r="H532" s="94"/>
      <c r="I532" s="94"/>
      <c r="J532" s="21"/>
    </row>
    <row r="533" spans="1:10">
      <c r="A533" s="19"/>
      <c r="B533" s="21"/>
      <c r="C533" s="23"/>
      <c r="D533" s="21"/>
      <c r="E533" s="21"/>
      <c r="F533" s="21"/>
      <c r="G533" s="40"/>
      <c r="H533" s="94"/>
      <c r="I533" s="94"/>
      <c r="J533" s="21"/>
    </row>
    <row r="534" spans="1:10">
      <c r="A534" s="19"/>
      <c r="B534" s="21"/>
      <c r="C534" s="23"/>
      <c r="D534" s="21"/>
      <c r="E534" s="21"/>
      <c r="F534" s="21"/>
      <c r="G534" s="40"/>
      <c r="H534" s="94"/>
      <c r="I534" s="94"/>
      <c r="J534" s="21"/>
    </row>
    <row r="535" spans="1:10">
      <c r="A535" s="19"/>
      <c r="B535" s="21"/>
      <c r="C535" s="23"/>
      <c r="D535" s="21"/>
      <c r="E535" s="21"/>
      <c r="F535" s="21"/>
      <c r="G535" s="40"/>
      <c r="H535" s="94"/>
      <c r="I535" s="94"/>
      <c r="J535" s="21"/>
    </row>
    <row r="536" spans="1:10">
      <c r="A536" s="19"/>
      <c r="B536" s="21"/>
      <c r="C536" s="23"/>
      <c r="D536" s="21"/>
      <c r="E536" s="21"/>
      <c r="F536" s="21"/>
      <c r="G536" s="40"/>
      <c r="H536" s="94"/>
      <c r="I536" s="94"/>
      <c r="J536" s="21"/>
    </row>
    <row r="537" spans="1:10">
      <c r="A537" s="19"/>
      <c r="B537" s="21"/>
      <c r="C537" s="23"/>
      <c r="D537" s="21"/>
      <c r="E537" s="21"/>
      <c r="F537" s="21"/>
      <c r="G537" s="40"/>
      <c r="H537" s="94"/>
      <c r="I537" s="94"/>
      <c r="J537" s="21"/>
    </row>
    <row r="538" spans="1:10">
      <c r="A538" s="19"/>
      <c r="B538" s="21"/>
      <c r="C538" s="23"/>
      <c r="D538" s="21"/>
      <c r="E538" s="21"/>
      <c r="F538" s="21"/>
      <c r="G538" s="40"/>
      <c r="H538" s="94"/>
      <c r="I538" s="94"/>
      <c r="J538" s="21"/>
    </row>
    <row r="539" spans="1:10">
      <c r="A539" s="19"/>
      <c r="B539" s="21"/>
      <c r="C539" s="23"/>
      <c r="D539" s="21"/>
      <c r="E539" s="21"/>
      <c r="F539" s="21"/>
      <c r="G539" s="40"/>
      <c r="H539" s="94"/>
      <c r="I539" s="94"/>
      <c r="J539" s="21"/>
    </row>
    <row r="540" spans="1:10">
      <c r="A540" s="19"/>
      <c r="B540" s="21"/>
      <c r="C540" s="23"/>
      <c r="D540" s="21"/>
      <c r="E540" s="21"/>
      <c r="F540" s="21"/>
      <c r="G540" s="40"/>
      <c r="H540" s="94"/>
      <c r="I540" s="94"/>
      <c r="J540" s="21"/>
    </row>
    <row r="541" spans="1:10">
      <c r="A541" s="19"/>
      <c r="B541" s="21"/>
      <c r="C541" s="23"/>
      <c r="D541" s="21"/>
      <c r="E541" s="21"/>
      <c r="F541" s="21"/>
      <c r="G541" s="40"/>
      <c r="H541" s="94"/>
      <c r="I541" s="94"/>
      <c r="J541" s="21"/>
    </row>
    <row r="542" spans="1:10">
      <c r="A542" s="19"/>
      <c r="B542" s="21"/>
      <c r="C542" s="23"/>
      <c r="D542" s="21"/>
      <c r="E542" s="21"/>
      <c r="F542" s="21"/>
      <c r="G542" s="40"/>
      <c r="H542" s="94"/>
      <c r="I542" s="94"/>
      <c r="J542" s="21"/>
    </row>
    <row r="543" spans="1:10">
      <c r="A543" s="19"/>
      <c r="B543" s="21"/>
      <c r="C543" s="23"/>
      <c r="D543" s="21"/>
      <c r="E543" s="21"/>
      <c r="F543" s="21"/>
      <c r="G543" s="40"/>
      <c r="H543" s="94"/>
      <c r="I543" s="94"/>
      <c r="J543" s="21"/>
    </row>
    <row r="544" spans="1:10">
      <c r="A544" s="19"/>
      <c r="B544" s="21"/>
      <c r="C544" s="23"/>
      <c r="D544" s="21"/>
      <c r="E544" s="21"/>
      <c r="F544" s="21"/>
      <c r="G544" s="40"/>
      <c r="H544" s="94"/>
      <c r="I544" s="94"/>
      <c r="J544" s="21"/>
    </row>
    <row r="545" spans="1:10">
      <c r="A545" s="19"/>
      <c r="B545" s="21"/>
      <c r="C545" s="23"/>
      <c r="D545" s="21"/>
      <c r="E545" s="21"/>
      <c r="F545" s="21"/>
      <c r="G545" s="40"/>
      <c r="H545" s="94"/>
      <c r="I545" s="94"/>
      <c r="J545" s="21"/>
    </row>
    <row r="546" spans="1:10">
      <c r="A546" s="19"/>
      <c r="B546" s="21"/>
      <c r="C546" s="23"/>
      <c r="D546" s="21"/>
      <c r="E546" s="21"/>
      <c r="F546" s="21"/>
      <c r="G546" s="40"/>
      <c r="H546" s="94"/>
      <c r="I546" s="94"/>
      <c r="J546" s="21"/>
    </row>
    <row r="547" spans="1:10">
      <c r="A547" s="19"/>
      <c r="B547" s="21"/>
      <c r="C547" s="23"/>
      <c r="D547" s="21"/>
      <c r="E547" s="21"/>
      <c r="F547" s="21"/>
      <c r="G547" s="40"/>
      <c r="H547" s="94"/>
      <c r="I547" s="94"/>
      <c r="J547" s="21"/>
    </row>
    <row r="548" spans="1:10">
      <c r="A548" s="19"/>
      <c r="B548" s="21"/>
      <c r="C548" s="23"/>
      <c r="D548" s="21"/>
      <c r="E548" s="21"/>
      <c r="F548" s="21"/>
      <c r="G548" s="40"/>
      <c r="H548" s="94"/>
      <c r="I548" s="94"/>
      <c r="J548" s="21"/>
    </row>
    <row r="549" spans="1:10">
      <c r="A549" s="19"/>
      <c r="B549" s="21"/>
      <c r="C549" s="23"/>
      <c r="D549" s="21"/>
      <c r="E549" s="21"/>
      <c r="F549" s="21"/>
      <c r="G549" s="40"/>
      <c r="H549" s="94"/>
      <c r="I549" s="94"/>
      <c r="J549" s="21"/>
    </row>
    <row r="550" spans="1:10">
      <c r="A550" s="19"/>
      <c r="B550" s="21"/>
      <c r="C550" s="23"/>
      <c r="D550" s="21"/>
      <c r="E550" s="21"/>
      <c r="F550" s="21"/>
      <c r="G550" s="40"/>
      <c r="H550" s="94"/>
      <c r="I550" s="94"/>
      <c r="J550" s="21"/>
    </row>
    <row r="551" spans="1:10">
      <c r="A551" s="19"/>
      <c r="B551" s="21"/>
      <c r="C551" s="23"/>
      <c r="D551" s="21"/>
      <c r="E551" s="21"/>
      <c r="F551" s="21"/>
      <c r="G551" s="40"/>
      <c r="H551" s="94"/>
      <c r="I551" s="94"/>
      <c r="J551" s="21"/>
    </row>
    <row r="552" spans="1:10">
      <c r="A552" s="19"/>
      <c r="B552" s="21"/>
      <c r="C552" s="23"/>
      <c r="D552" s="21"/>
      <c r="E552" s="21"/>
      <c r="F552" s="21"/>
      <c r="G552" s="40"/>
      <c r="H552" s="94"/>
      <c r="I552" s="94"/>
      <c r="J552" s="21"/>
    </row>
    <row r="553" spans="1:10">
      <c r="A553" s="19"/>
      <c r="B553" s="21"/>
      <c r="C553" s="23"/>
      <c r="D553" s="21"/>
      <c r="E553" s="21"/>
      <c r="F553" s="21"/>
      <c r="G553" s="40"/>
      <c r="H553" s="94"/>
      <c r="I553" s="94"/>
      <c r="J553" s="21"/>
    </row>
    <row r="554" spans="1:10">
      <c r="A554" s="19"/>
      <c r="B554" s="21"/>
      <c r="C554" s="23"/>
      <c r="D554" s="21"/>
      <c r="E554" s="21"/>
      <c r="F554" s="21"/>
      <c r="G554" s="40"/>
      <c r="H554" s="94"/>
      <c r="I554" s="94"/>
      <c r="J554" s="21"/>
    </row>
    <row r="555" spans="1:10">
      <c r="A555" s="19"/>
      <c r="B555" s="21"/>
      <c r="C555" s="23"/>
      <c r="D555" s="21"/>
      <c r="E555" s="21"/>
      <c r="F555" s="21"/>
      <c r="G555" s="40"/>
      <c r="H555" s="94"/>
      <c r="I555" s="94"/>
      <c r="J555" s="21"/>
    </row>
    <row r="556" spans="1:10">
      <c r="A556" s="19"/>
      <c r="B556" s="21"/>
      <c r="C556" s="23"/>
      <c r="D556" s="21"/>
      <c r="E556" s="21"/>
      <c r="F556" s="21"/>
      <c r="G556" s="40"/>
      <c r="H556" s="94"/>
      <c r="I556" s="94"/>
      <c r="J556" s="21"/>
    </row>
    <row r="557" spans="1:10">
      <c r="A557" s="19"/>
      <c r="B557" s="21"/>
      <c r="C557" s="23"/>
      <c r="D557" s="21"/>
      <c r="E557" s="21"/>
      <c r="F557" s="21"/>
      <c r="G557" s="40"/>
      <c r="H557" s="94"/>
      <c r="I557" s="94"/>
      <c r="J557" s="21"/>
    </row>
    <row r="558" spans="1:10">
      <c r="A558" s="19"/>
      <c r="B558" s="21"/>
      <c r="C558" s="23"/>
      <c r="D558" s="21"/>
      <c r="E558" s="21"/>
      <c r="F558" s="21"/>
      <c r="G558" s="40"/>
      <c r="H558" s="94"/>
      <c r="I558" s="94"/>
      <c r="J558" s="21"/>
    </row>
    <row r="559" spans="1:10">
      <c r="A559" s="19"/>
      <c r="B559" s="21"/>
      <c r="C559" s="23"/>
      <c r="D559" s="21"/>
      <c r="E559" s="21"/>
      <c r="F559" s="21"/>
      <c r="G559" s="40"/>
      <c r="H559" s="94"/>
      <c r="I559" s="94"/>
      <c r="J559" s="21"/>
    </row>
    <row r="560" spans="1:10">
      <c r="A560" s="19"/>
      <c r="B560" s="21"/>
      <c r="C560" s="23"/>
      <c r="D560" s="21"/>
      <c r="E560" s="21"/>
      <c r="F560" s="21"/>
      <c r="G560" s="40"/>
      <c r="H560" s="94"/>
      <c r="I560" s="94"/>
      <c r="J560" s="21"/>
    </row>
    <row r="561" spans="1:10">
      <c r="A561" s="19"/>
      <c r="B561" s="21"/>
      <c r="C561" s="23"/>
      <c r="D561" s="21"/>
      <c r="E561" s="21"/>
      <c r="F561" s="21"/>
      <c r="G561" s="40"/>
      <c r="H561" s="94"/>
      <c r="I561" s="94"/>
      <c r="J561" s="21"/>
    </row>
    <row r="562" spans="1:10">
      <c r="A562" s="19"/>
      <c r="B562" s="21"/>
      <c r="C562" s="23"/>
      <c r="D562" s="21"/>
      <c r="E562" s="21"/>
      <c r="F562" s="21"/>
      <c r="G562" s="40"/>
      <c r="H562" s="94"/>
      <c r="I562" s="94"/>
      <c r="J562" s="21"/>
    </row>
    <row r="563" spans="1:10">
      <c r="A563" s="19"/>
      <c r="B563" s="21"/>
      <c r="C563" s="23"/>
      <c r="D563" s="21"/>
      <c r="E563" s="21"/>
      <c r="F563" s="21"/>
      <c r="G563" s="40"/>
      <c r="H563" s="94"/>
      <c r="I563" s="94"/>
      <c r="J563" s="21"/>
    </row>
    <row r="564" spans="1:10">
      <c r="A564" s="19"/>
      <c r="B564" s="21"/>
      <c r="C564" s="23"/>
      <c r="D564" s="21"/>
      <c r="E564" s="21"/>
      <c r="F564" s="21"/>
      <c r="G564" s="40"/>
      <c r="H564" s="94"/>
      <c r="I564" s="94"/>
      <c r="J564" s="21"/>
    </row>
    <row r="565" spans="1:10">
      <c r="A565" s="19"/>
      <c r="B565" s="21"/>
      <c r="C565" s="23"/>
      <c r="D565" s="21"/>
      <c r="E565" s="21"/>
      <c r="F565" s="21"/>
      <c r="G565" s="40"/>
      <c r="H565" s="94"/>
      <c r="I565" s="94"/>
      <c r="J565" s="21"/>
    </row>
    <row r="566" spans="1:10">
      <c r="A566" s="19"/>
      <c r="B566" s="21"/>
      <c r="C566" s="23"/>
      <c r="D566" s="21"/>
      <c r="E566" s="21"/>
      <c r="F566" s="21"/>
      <c r="G566" s="40"/>
      <c r="H566" s="94"/>
      <c r="I566" s="94"/>
      <c r="J566" s="21"/>
    </row>
    <row r="567" spans="1:10">
      <c r="A567" s="19"/>
      <c r="B567" s="21"/>
      <c r="C567" s="23"/>
      <c r="D567" s="21"/>
      <c r="E567" s="21"/>
      <c r="F567" s="21"/>
      <c r="G567" s="40"/>
      <c r="H567" s="94"/>
      <c r="I567" s="94"/>
      <c r="J567" s="21"/>
    </row>
    <row r="568" spans="1:10">
      <c r="A568" s="19"/>
      <c r="B568" s="21"/>
      <c r="C568" s="23"/>
      <c r="D568" s="21"/>
      <c r="E568" s="21"/>
      <c r="F568" s="21"/>
      <c r="G568" s="40"/>
      <c r="H568" s="94"/>
      <c r="I568" s="94"/>
      <c r="J568" s="21"/>
    </row>
    <row r="569" spans="1:10">
      <c r="A569" s="19"/>
      <c r="B569" s="21"/>
      <c r="C569" s="23"/>
      <c r="D569" s="21"/>
      <c r="E569" s="21"/>
      <c r="F569" s="21"/>
      <c r="G569" s="40"/>
      <c r="H569" s="94"/>
      <c r="I569" s="94"/>
      <c r="J569" s="21"/>
    </row>
    <row r="570" spans="1:10">
      <c r="A570" s="19"/>
      <c r="B570" s="21"/>
      <c r="C570" s="23"/>
      <c r="D570" s="21"/>
      <c r="E570" s="21"/>
      <c r="F570" s="21"/>
      <c r="G570" s="40"/>
      <c r="H570" s="94"/>
      <c r="I570" s="94"/>
      <c r="J570" s="21"/>
    </row>
    <row r="571" spans="1:10">
      <c r="A571" s="19"/>
      <c r="B571" s="21"/>
      <c r="C571" s="23"/>
      <c r="D571" s="21"/>
      <c r="E571" s="21"/>
      <c r="F571" s="21"/>
      <c r="G571" s="40"/>
      <c r="H571" s="94"/>
      <c r="I571" s="94"/>
      <c r="J571" s="21"/>
    </row>
    <row r="572" spans="1:10">
      <c r="A572" s="19"/>
      <c r="B572" s="21"/>
      <c r="C572" s="23"/>
      <c r="D572" s="21"/>
      <c r="E572" s="21"/>
      <c r="F572" s="21"/>
      <c r="G572" s="40"/>
      <c r="H572" s="94"/>
      <c r="I572" s="94"/>
      <c r="J572" s="21"/>
    </row>
    <row r="573" spans="1:10">
      <c r="A573" s="19"/>
      <c r="B573" s="21"/>
      <c r="C573" s="23"/>
      <c r="D573" s="21"/>
      <c r="E573" s="21"/>
      <c r="F573" s="21"/>
      <c r="G573" s="40"/>
      <c r="H573" s="94"/>
      <c r="I573" s="94"/>
      <c r="J573" s="21"/>
    </row>
    <row r="574" spans="1:10">
      <c r="A574" s="19"/>
      <c r="B574" s="21"/>
      <c r="C574" s="23"/>
      <c r="D574" s="21"/>
      <c r="E574" s="21"/>
      <c r="F574" s="21"/>
      <c r="G574" s="40"/>
      <c r="H574" s="94"/>
      <c r="I574" s="94"/>
      <c r="J574" s="21"/>
    </row>
    <row r="575" spans="1:10">
      <c r="A575" s="19"/>
      <c r="B575" s="21"/>
      <c r="C575" s="23"/>
      <c r="D575" s="21"/>
      <c r="E575" s="21"/>
      <c r="F575" s="21"/>
      <c r="G575" s="40"/>
      <c r="H575" s="94"/>
      <c r="I575" s="94"/>
      <c r="J575" s="21"/>
    </row>
    <row r="576" spans="1:10">
      <c r="A576" s="19"/>
      <c r="B576" s="21"/>
      <c r="C576" s="23"/>
      <c r="D576" s="21"/>
      <c r="E576" s="21"/>
      <c r="F576" s="21"/>
      <c r="G576" s="40"/>
      <c r="H576" s="94"/>
      <c r="I576" s="94"/>
      <c r="J576" s="21"/>
    </row>
    <row r="577" spans="1:10">
      <c r="A577" s="19"/>
      <c r="B577" s="21"/>
      <c r="C577" s="23"/>
      <c r="D577" s="21"/>
      <c r="E577" s="21"/>
      <c r="F577" s="21"/>
      <c r="G577" s="40"/>
      <c r="H577" s="94"/>
      <c r="I577" s="94"/>
      <c r="J577" s="21"/>
    </row>
    <row r="578" spans="1:10">
      <c r="A578" s="19"/>
      <c r="B578" s="21"/>
      <c r="C578" s="23"/>
      <c r="D578" s="21"/>
      <c r="E578" s="21"/>
      <c r="F578" s="21"/>
      <c r="G578" s="40"/>
      <c r="H578" s="94"/>
      <c r="I578" s="94"/>
      <c r="J578" s="21"/>
    </row>
    <row r="579" spans="1:10">
      <c r="A579" s="19"/>
      <c r="B579" s="21"/>
      <c r="C579" s="23"/>
      <c r="D579" s="21"/>
      <c r="E579" s="21"/>
      <c r="F579" s="21"/>
      <c r="G579" s="40"/>
      <c r="H579" s="94"/>
      <c r="I579" s="94"/>
      <c r="J579" s="21"/>
    </row>
    <row r="580" spans="1:10">
      <c r="A580" s="19"/>
      <c r="B580" s="21"/>
      <c r="C580" s="23"/>
      <c r="D580" s="21"/>
      <c r="E580" s="21"/>
      <c r="F580" s="21"/>
      <c r="G580" s="40"/>
      <c r="H580" s="94"/>
      <c r="I580" s="94"/>
      <c r="J580" s="21"/>
    </row>
    <row r="581" spans="1:10">
      <c r="A581" s="19"/>
      <c r="B581" s="21"/>
      <c r="C581" s="23"/>
      <c r="D581" s="21"/>
      <c r="E581" s="21"/>
      <c r="F581" s="21"/>
      <c r="G581" s="40"/>
      <c r="H581" s="94"/>
      <c r="I581" s="94"/>
      <c r="J581" s="21"/>
    </row>
    <row r="582" spans="1:10">
      <c r="A582" s="19"/>
      <c r="B582" s="21"/>
      <c r="C582" s="23"/>
      <c r="D582" s="21"/>
      <c r="E582" s="21"/>
      <c r="F582" s="21"/>
      <c r="G582" s="40"/>
      <c r="H582" s="94"/>
      <c r="I582" s="94"/>
      <c r="J582" s="21"/>
    </row>
    <row r="583" spans="1:10">
      <c r="A583" s="19"/>
      <c r="B583" s="21"/>
      <c r="C583" s="23"/>
      <c r="D583" s="21"/>
      <c r="E583" s="21"/>
      <c r="F583" s="21"/>
      <c r="G583" s="40"/>
      <c r="H583" s="94"/>
      <c r="I583" s="94"/>
      <c r="J583" s="21"/>
    </row>
    <row r="584" spans="1:10">
      <c r="A584" s="19"/>
      <c r="B584" s="21"/>
      <c r="C584" s="23"/>
      <c r="D584" s="21"/>
      <c r="E584" s="21"/>
      <c r="F584" s="21"/>
      <c r="G584" s="40"/>
      <c r="H584" s="94"/>
      <c r="I584" s="94"/>
      <c r="J584" s="21"/>
    </row>
    <row r="585" spans="1:10">
      <c r="A585" s="19"/>
      <c r="B585" s="21"/>
      <c r="C585" s="23"/>
      <c r="D585" s="21"/>
      <c r="E585" s="21"/>
      <c r="F585" s="21"/>
      <c r="G585" s="40"/>
      <c r="H585" s="94"/>
      <c r="I585" s="94"/>
      <c r="J585" s="21"/>
    </row>
    <row r="586" spans="1:10">
      <c r="A586" s="19"/>
      <c r="B586" s="21"/>
      <c r="C586" s="23"/>
      <c r="D586" s="21"/>
      <c r="E586" s="21"/>
      <c r="F586" s="21"/>
      <c r="G586" s="40"/>
      <c r="H586" s="94"/>
      <c r="I586" s="94"/>
      <c r="J586" s="21"/>
    </row>
    <row r="587" spans="1:10">
      <c r="A587" s="19"/>
      <c r="B587" s="21"/>
      <c r="C587" s="23"/>
      <c r="D587" s="21"/>
      <c r="E587" s="21"/>
      <c r="F587" s="21"/>
      <c r="G587" s="40"/>
      <c r="H587" s="94"/>
      <c r="I587" s="94"/>
      <c r="J587" s="21"/>
    </row>
    <row r="588" spans="1:10">
      <c r="A588" s="19"/>
      <c r="B588" s="21"/>
      <c r="C588" s="23"/>
      <c r="D588" s="21"/>
      <c r="E588" s="21"/>
      <c r="F588" s="21"/>
      <c r="G588" s="40"/>
      <c r="H588" s="94"/>
      <c r="I588" s="94"/>
      <c r="J588" s="21"/>
    </row>
    <row r="589" spans="1:10">
      <c r="A589" s="19"/>
      <c r="B589" s="21"/>
      <c r="C589" s="23"/>
      <c r="D589" s="21"/>
      <c r="E589" s="21"/>
      <c r="F589" s="21"/>
      <c r="G589" s="40"/>
      <c r="H589" s="94"/>
      <c r="I589" s="94"/>
      <c r="J589" s="21"/>
    </row>
    <row r="590" spans="1:10">
      <c r="A590" s="19"/>
      <c r="B590" s="21"/>
      <c r="C590" s="23"/>
      <c r="D590" s="21"/>
      <c r="E590" s="21"/>
      <c r="F590" s="21"/>
      <c r="G590" s="40"/>
      <c r="H590" s="94"/>
      <c r="I590" s="94"/>
      <c r="J590" s="21"/>
    </row>
    <row r="591" spans="1:10">
      <c r="A591" s="19"/>
      <c r="B591" s="21"/>
      <c r="C591" s="23"/>
      <c r="D591" s="21"/>
      <c r="E591" s="21"/>
      <c r="F591" s="21"/>
      <c r="G591" s="40"/>
      <c r="H591" s="94"/>
      <c r="I591" s="94"/>
      <c r="J591" s="21"/>
    </row>
    <row r="592" spans="1:10">
      <c r="A592" s="19"/>
      <c r="B592" s="21"/>
      <c r="C592" s="23"/>
      <c r="D592" s="21"/>
      <c r="E592" s="21"/>
      <c r="F592" s="21"/>
      <c r="G592" s="40"/>
      <c r="H592" s="94"/>
      <c r="I592" s="94"/>
      <c r="J592" s="21"/>
    </row>
    <row r="593" spans="1:10">
      <c r="A593" s="19"/>
      <c r="B593" s="21"/>
      <c r="C593" s="23"/>
      <c r="D593" s="21"/>
      <c r="E593" s="21"/>
      <c r="F593" s="21"/>
      <c r="G593" s="40"/>
      <c r="H593" s="94"/>
      <c r="I593" s="94"/>
      <c r="J593" s="21"/>
    </row>
    <row r="594" spans="1:10">
      <c r="A594" s="19"/>
      <c r="B594" s="21"/>
      <c r="C594" s="23"/>
      <c r="D594" s="21"/>
      <c r="E594" s="21"/>
      <c r="F594" s="21"/>
      <c r="G594" s="40"/>
      <c r="H594" s="94"/>
      <c r="I594" s="94"/>
      <c r="J594" s="21"/>
    </row>
    <row r="595" spans="1:10">
      <c r="A595" s="19"/>
      <c r="B595" s="21"/>
      <c r="C595" s="23"/>
      <c r="D595" s="21"/>
      <c r="E595" s="21"/>
      <c r="F595" s="21"/>
      <c r="G595" s="40"/>
      <c r="H595" s="94"/>
      <c r="I595" s="94"/>
      <c r="J595" s="21"/>
    </row>
    <row r="596" spans="1:10">
      <c r="A596" s="19"/>
      <c r="B596" s="21"/>
      <c r="C596" s="23"/>
      <c r="D596" s="21"/>
      <c r="E596" s="21"/>
      <c r="F596" s="21"/>
      <c r="G596" s="40"/>
      <c r="H596" s="94"/>
      <c r="I596" s="94"/>
      <c r="J596" s="21"/>
    </row>
    <row r="597" spans="1:10">
      <c r="A597" s="19"/>
      <c r="B597" s="21"/>
      <c r="C597" s="23"/>
      <c r="D597" s="21"/>
      <c r="E597" s="21"/>
      <c r="F597" s="21"/>
      <c r="G597" s="40"/>
      <c r="H597" s="94"/>
      <c r="I597" s="94"/>
      <c r="J597" s="21"/>
    </row>
    <row r="598" spans="1:10">
      <c r="A598" s="19"/>
      <c r="B598" s="21"/>
      <c r="C598" s="23"/>
      <c r="D598" s="21"/>
      <c r="E598" s="21"/>
      <c r="F598" s="21"/>
      <c r="G598" s="40"/>
      <c r="H598" s="94"/>
      <c r="I598" s="94"/>
      <c r="J598" s="21"/>
    </row>
    <row r="599" spans="1:10">
      <c r="A599" s="19"/>
      <c r="B599" s="21"/>
      <c r="C599" s="23"/>
      <c r="D599" s="21"/>
      <c r="E599" s="21"/>
      <c r="F599" s="21"/>
      <c r="G599" s="40"/>
      <c r="H599" s="94"/>
      <c r="I599" s="94"/>
      <c r="J599" s="21"/>
    </row>
    <row r="600" spans="1:10">
      <c r="A600" s="19"/>
      <c r="B600" s="21"/>
      <c r="C600" s="23"/>
      <c r="D600" s="21"/>
      <c r="E600" s="21"/>
      <c r="F600" s="21"/>
      <c r="G600" s="40"/>
      <c r="H600" s="94"/>
      <c r="I600" s="94"/>
      <c r="J600" s="21"/>
    </row>
    <row r="601" spans="1:10">
      <c r="A601" s="19"/>
      <c r="B601" s="21"/>
      <c r="C601" s="23"/>
      <c r="D601" s="21"/>
      <c r="E601" s="21"/>
      <c r="F601" s="21"/>
      <c r="G601" s="40"/>
      <c r="H601" s="94"/>
      <c r="I601" s="94"/>
      <c r="J601" s="21"/>
    </row>
    <row r="602" spans="1:10">
      <c r="A602" s="19"/>
      <c r="B602" s="21"/>
      <c r="C602" s="23"/>
      <c r="D602" s="21"/>
      <c r="E602" s="21"/>
      <c r="F602" s="21"/>
      <c r="G602" s="40"/>
      <c r="H602" s="94"/>
      <c r="I602" s="94"/>
      <c r="J602" s="21"/>
    </row>
    <row r="603" spans="1:10">
      <c r="A603" s="19"/>
      <c r="B603" s="21"/>
      <c r="C603" s="23"/>
      <c r="D603" s="21"/>
      <c r="E603" s="21"/>
      <c r="F603" s="21"/>
      <c r="G603" s="40"/>
      <c r="H603" s="94"/>
      <c r="I603" s="94"/>
      <c r="J603" s="21"/>
    </row>
    <row r="604" spans="1:10">
      <c r="A604" s="19"/>
      <c r="B604" s="21"/>
      <c r="C604" s="23"/>
      <c r="D604" s="21"/>
      <c r="E604" s="21"/>
      <c r="F604" s="21"/>
      <c r="G604" s="40"/>
      <c r="H604" s="94"/>
      <c r="I604" s="94"/>
      <c r="J604" s="21"/>
    </row>
    <row r="605" spans="1:10">
      <c r="A605" s="19"/>
      <c r="B605" s="21"/>
      <c r="C605" s="23"/>
      <c r="D605" s="21"/>
      <c r="E605" s="21"/>
      <c r="F605" s="21"/>
      <c r="G605" s="40"/>
      <c r="H605" s="94"/>
      <c r="I605" s="94"/>
      <c r="J605" s="21"/>
    </row>
    <row r="606" spans="1:10">
      <c r="A606" s="19"/>
      <c r="B606" s="21"/>
      <c r="C606" s="23"/>
      <c r="D606" s="21"/>
      <c r="E606" s="21"/>
      <c r="F606" s="21"/>
      <c r="G606" s="40"/>
      <c r="H606" s="94"/>
      <c r="I606" s="94"/>
      <c r="J606" s="21"/>
    </row>
    <row r="607" spans="1:10">
      <c r="A607" s="19"/>
      <c r="B607" s="21"/>
      <c r="C607" s="23"/>
      <c r="D607" s="21"/>
      <c r="E607" s="21"/>
      <c r="F607" s="21"/>
      <c r="G607" s="40"/>
      <c r="H607" s="94"/>
      <c r="I607" s="94"/>
      <c r="J607" s="21"/>
    </row>
    <row r="608" spans="1:10">
      <c r="A608" s="19"/>
      <c r="B608" s="21"/>
      <c r="C608" s="23"/>
      <c r="D608" s="21"/>
      <c r="E608" s="21"/>
      <c r="F608" s="21"/>
      <c r="G608" s="40"/>
      <c r="H608" s="94"/>
      <c r="I608" s="94"/>
      <c r="J608" s="21"/>
    </row>
    <row r="609" spans="1:10">
      <c r="A609" s="19"/>
      <c r="B609" s="21"/>
      <c r="C609" s="23"/>
      <c r="D609" s="21"/>
      <c r="E609" s="21"/>
      <c r="F609" s="21"/>
      <c r="G609" s="40"/>
      <c r="H609" s="94"/>
      <c r="I609" s="94"/>
      <c r="J609" s="21"/>
    </row>
    <row r="610" spans="1:10">
      <c r="A610" s="19"/>
      <c r="B610" s="21"/>
      <c r="C610" s="23"/>
      <c r="D610" s="21"/>
      <c r="E610" s="21"/>
      <c r="F610" s="21"/>
      <c r="G610" s="40"/>
      <c r="H610" s="94"/>
      <c r="I610" s="94"/>
      <c r="J610" s="21"/>
    </row>
    <row r="611" spans="1:10">
      <c r="A611" s="19"/>
      <c r="B611" s="21"/>
      <c r="C611" s="23"/>
      <c r="D611" s="21"/>
      <c r="E611" s="21"/>
      <c r="F611" s="21"/>
      <c r="G611" s="40"/>
      <c r="H611" s="94"/>
      <c r="I611" s="94"/>
      <c r="J611" s="21"/>
    </row>
    <row r="612" spans="1:10">
      <c r="A612" s="19"/>
      <c r="B612" s="21"/>
      <c r="C612" s="23"/>
      <c r="D612" s="21"/>
      <c r="E612" s="21"/>
      <c r="F612" s="21"/>
      <c r="G612" s="40"/>
      <c r="H612" s="94"/>
      <c r="I612" s="94"/>
      <c r="J612" s="21"/>
    </row>
    <row r="613" spans="1:10">
      <c r="A613" s="19"/>
      <c r="B613" s="21"/>
      <c r="C613" s="23"/>
      <c r="D613" s="21"/>
      <c r="E613" s="21"/>
      <c r="F613" s="21"/>
      <c r="G613" s="40"/>
      <c r="H613" s="94"/>
      <c r="I613" s="94"/>
      <c r="J613" s="21"/>
    </row>
    <row r="614" spans="1:10">
      <c r="A614" s="19"/>
      <c r="B614" s="21"/>
      <c r="C614" s="23"/>
      <c r="D614" s="21"/>
      <c r="E614" s="21"/>
      <c r="F614" s="21"/>
      <c r="G614" s="40"/>
      <c r="H614" s="94"/>
      <c r="I614" s="94"/>
      <c r="J614" s="21"/>
    </row>
    <row r="615" spans="1:10">
      <c r="A615" s="19"/>
      <c r="B615" s="21"/>
      <c r="C615" s="23"/>
      <c r="D615" s="21"/>
      <c r="E615" s="21"/>
      <c r="F615" s="21"/>
      <c r="G615" s="40"/>
      <c r="H615" s="94"/>
      <c r="I615" s="94"/>
      <c r="J615" s="21"/>
    </row>
    <row r="616" spans="1:10">
      <c r="A616" s="19"/>
      <c r="B616" s="21"/>
      <c r="C616" s="23"/>
      <c r="D616" s="21"/>
      <c r="E616" s="21"/>
      <c r="F616" s="21"/>
      <c r="G616" s="40"/>
      <c r="H616" s="94"/>
      <c r="I616" s="94"/>
      <c r="J616" s="21"/>
    </row>
    <row r="617" spans="1:10">
      <c r="A617" s="19"/>
      <c r="B617" s="21"/>
      <c r="C617" s="23"/>
      <c r="D617" s="21"/>
      <c r="E617" s="21"/>
      <c r="F617" s="21"/>
      <c r="G617" s="40"/>
      <c r="H617" s="94"/>
      <c r="I617" s="94"/>
      <c r="J617" s="21"/>
    </row>
    <row r="618" spans="1:10">
      <c r="A618" s="19"/>
      <c r="B618" s="21"/>
      <c r="C618" s="23"/>
      <c r="D618" s="21"/>
      <c r="E618" s="21"/>
      <c r="F618" s="21"/>
      <c r="G618" s="40"/>
      <c r="H618" s="94"/>
      <c r="I618" s="94"/>
      <c r="J618" s="21"/>
    </row>
    <row r="619" spans="1:10">
      <c r="A619" s="19"/>
      <c r="B619" s="21"/>
      <c r="C619" s="23"/>
      <c r="D619" s="21"/>
      <c r="E619" s="21"/>
      <c r="F619" s="21"/>
      <c r="G619" s="40"/>
      <c r="H619" s="94"/>
      <c r="I619" s="94"/>
      <c r="J619" s="21"/>
    </row>
    <row r="620" spans="1:10">
      <c r="A620" s="19"/>
      <c r="B620" s="21"/>
      <c r="C620" s="23"/>
      <c r="D620" s="21"/>
      <c r="E620" s="21"/>
      <c r="F620" s="21"/>
      <c r="G620" s="40"/>
      <c r="H620" s="94"/>
      <c r="I620" s="94"/>
      <c r="J620" s="21"/>
    </row>
    <row r="621" spans="1:10">
      <c r="A621" s="19"/>
      <c r="B621" s="21"/>
      <c r="C621" s="23"/>
      <c r="D621" s="21"/>
      <c r="E621" s="21"/>
      <c r="F621" s="21"/>
      <c r="G621" s="40"/>
      <c r="H621" s="94"/>
      <c r="I621" s="94"/>
      <c r="J621" s="21"/>
    </row>
    <row r="622" spans="1:10">
      <c r="A622" s="19"/>
      <c r="B622" s="21"/>
      <c r="C622" s="23"/>
      <c r="D622" s="21"/>
      <c r="E622" s="21"/>
      <c r="F622" s="21"/>
      <c r="G622" s="40"/>
      <c r="H622" s="94"/>
      <c r="I622" s="94"/>
      <c r="J622" s="21"/>
    </row>
    <row r="623" spans="1:10">
      <c r="A623" s="19"/>
      <c r="B623" s="21"/>
      <c r="C623" s="23"/>
      <c r="D623" s="21"/>
      <c r="E623" s="21"/>
      <c r="F623" s="21"/>
      <c r="G623" s="40"/>
      <c r="H623" s="94"/>
      <c r="I623" s="94"/>
      <c r="J623" s="21"/>
    </row>
    <row r="624" spans="1:10">
      <c r="A624" s="19"/>
      <c r="B624" s="21"/>
      <c r="C624" s="23"/>
      <c r="D624" s="21"/>
      <c r="E624" s="21"/>
      <c r="F624" s="21"/>
      <c r="G624" s="40"/>
      <c r="H624" s="94"/>
      <c r="I624" s="94"/>
      <c r="J624" s="21"/>
    </row>
    <row r="625" spans="1:10">
      <c r="A625" s="19"/>
      <c r="B625" s="21"/>
      <c r="C625" s="23"/>
      <c r="D625" s="21"/>
      <c r="E625" s="21"/>
      <c r="F625" s="21"/>
      <c r="G625" s="40"/>
      <c r="H625" s="94"/>
      <c r="I625" s="94"/>
      <c r="J625" s="21"/>
    </row>
    <row r="626" spans="1:10">
      <c r="A626" s="19"/>
      <c r="B626" s="21"/>
      <c r="C626" s="23"/>
      <c r="D626" s="21"/>
      <c r="E626" s="21"/>
      <c r="F626" s="21"/>
      <c r="G626" s="40"/>
      <c r="H626" s="94"/>
      <c r="I626" s="94"/>
      <c r="J626" s="21"/>
    </row>
    <row r="627" spans="1:10">
      <c r="A627" s="19"/>
      <c r="B627" s="21"/>
      <c r="C627" s="23"/>
      <c r="D627" s="21"/>
      <c r="E627" s="21"/>
      <c r="F627" s="21"/>
      <c r="G627" s="40"/>
      <c r="H627" s="94"/>
      <c r="I627" s="94"/>
      <c r="J627" s="21"/>
    </row>
    <row r="628" spans="1:10">
      <c r="A628" s="19"/>
      <c r="B628" s="21"/>
      <c r="C628" s="23"/>
      <c r="D628" s="21"/>
      <c r="E628" s="21"/>
      <c r="F628" s="21"/>
      <c r="G628" s="40"/>
      <c r="H628" s="94"/>
      <c r="I628" s="94"/>
      <c r="J628" s="21"/>
    </row>
    <row r="629" spans="1:10">
      <c r="A629" s="19"/>
      <c r="B629" s="21"/>
      <c r="C629" s="23"/>
      <c r="D629" s="21"/>
      <c r="E629" s="21"/>
      <c r="F629" s="21"/>
      <c r="G629" s="40"/>
      <c r="H629" s="94"/>
      <c r="I629" s="94"/>
      <c r="J629" s="21"/>
    </row>
    <row r="630" spans="1:10">
      <c r="A630" s="19"/>
      <c r="B630" s="21"/>
      <c r="C630" s="23"/>
      <c r="D630" s="21"/>
      <c r="E630" s="21"/>
      <c r="F630" s="21"/>
      <c r="G630" s="40"/>
      <c r="H630" s="94"/>
      <c r="I630" s="94"/>
      <c r="J630" s="21"/>
    </row>
    <row r="631" spans="1:10">
      <c r="A631" s="19"/>
      <c r="B631" s="21"/>
      <c r="C631" s="23"/>
      <c r="D631" s="21"/>
      <c r="E631" s="21"/>
      <c r="F631" s="21"/>
      <c r="G631" s="40"/>
      <c r="H631" s="94"/>
      <c r="I631" s="94"/>
      <c r="J631" s="21"/>
    </row>
    <row r="632" spans="1:10">
      <c r="A632" s="19"/>
      <c r="B632" s="21"/>
      <c r="C632" s="23"/>
      <c r="D632" s="21"/>
      <c r="E632" s="21"/>
      <c r="F632" s="21"/>
      <c r="G632" s="40"/>
      <c r="H632" s="94"/>
      <c r="I632" s="94"/>
      <c r="J632" s="21"/>
    </row>
    <row r="633" spans="1:10">
      <c r="A633" s="19"/>
      <c r="B633" s="21"/>
      <c r="C633" s="23"/>
      <c r="D633" s="21"/>
      <c r="E633" s="21"/>
      <c r="F633" s="21"/>
      <c r="G633" s="40"/>
      <c r="H633" s="94"/>
      <c r="I633" s="94"/>
      <c r="J633" s="21"/>
    </row>
    <row r="634" spans="1:10">
      <c r="A634" s="19"/>
      <c r="B634" s="21"/>
      <c r="C634" s="23"/>
      <c r="D634" s="21"/>
      <c r="E634" s="21"/>
      <c r="F634" s="21"/>
      <c r="G634" s="40"/>
      <c r="H634" s="94"/>
      <c r="I634" s="94"/>
      <c r="J634" s="21"/>
    </row>
    <row r="635" spans="1:10">
      <c r="A635" s="19"/>
      <c r="B635" s="21"/>
      <c r="C635" s="23"/>
      <c r="D635" s="21"/>
      <c r="E635" s="21"/>
      <c r="F635" s="21"/>
      <c r="G635" s="40"/>
      <c r="H635" s="94"/>
      <c r="I635" s="94"/>
      <c r="J635" s="21"/>
    </row>
    <row r="636" spans="1:10">
      <c r="A636" s="19"/>
      <c r="B636" s="21"/>
      <c r="C636" s="23"/>
      <c r="D636" s="21"/>
      <c r="E636" s="21"/>
      <c r="F636" s="21"/>
      <c r="G636" s="40"/>
      <c r="H636" s="94"/>
      <c r="I636" s="94"/>
      <c r="J636" s="21"/>
    </row>
    <row r="637" spans="1:10">
      <c r="A637" s="19"/>
      <c r="B637" s="21"/>
      <c r="C637" s="23"/>
      <c r="D637" s="21"/>
      <c r="E637" s="21"/>
      <c r="F637" s="21"/>
      <c r="G637" s="40"/>
      <c r="H637" s="94"/>
      <c r="I637" s="94"/>
      <c r="J637" s="21"/>
    </row>
    <row r="638" spans="1:10">
      <c r="A638" s="19"/>
      <c r="B638" s="21"/>
      <c r="C638" s="23"/>
      <c r="D638" s="21"/>
      <c r="E638" s="21"/>
      <c r="F638" s="21"/>
      <c r="G638" s="40"/>
      <c r="H638" s="94"/>
      <c r="I638" s="94"/>
      <c r="J638" s="21"/>
    </row>
    <row r="639" spans="1:10">
      <c r="A639" s="19"/>
      <c r="B639" s="21"/>
      <c r="C639" s="23"/>
      <c r="D639" s="21"/>
      <c r="E639" s="21"/>
      <c r="F639" s="21"/>
      <c r="G639" s="40"/>
      <c r="H639" s="94"/>
      <c r="I639" s="94"/>
      <c r="J639" s="21"/>
    </row>
    <row r="640" spans="1:10">
      <c r="A640" s="19"/>
      <c r="B640" s="21"/>
      <c r="C640" s="23"/>
      <c r="D640" s="21"/>
      <c r="E640" s="21"/>
      <c r="F640" s="21"/>
      <c r="G640" s="40"/>
      <c r="H640" s="94"/>
      <c r="I640" s="94"/>
      <c r="J640" s="21"/>
    </row>
    <row r="641" spans="1:10">
      <c r="A641" s="19"/>
      <c r="B641" s="21"/>
      <c r="C641" s="23"/>
      <c r="D641" s="21"/>
      <c r="E641" s="21"/>
      <c r="F641" s="21"/>
      <c r="G641" s="40"/>
      <c r="H641" s="94"/>
      <c r="I641" s="94"/>
      <c r="J641" s="21"/>
    </row>
    <row r="642" spans="1:10">
      <c r="A642" s="19"/>
      <c r="B642" s="21"/>
      <c r="C642" s="23"/>
      <c r="D642" s="21"/>
      <c r="E642" s="21"/>
      <c r="F642" s="21"/>
      <c r="G642" s="40"/>
      <c r="H642" s="94"/>
      <c r="I642" s="94"/>
      <c r="J642" s="21"/>
    </row>
    <row r="643" spans="1:10">
      <c r="A643" s="19"/>
      <c r="B643" s="21"/>
      <c r="C643" s="23"/>
      <c r="D643" s="21"/>
      <c r="E643" s="21"/>
      <c r="F643" s="21"/>
      <c r="G643" s="40"/>
      <c r="H643" s="94"/>
      <c r="I643" s="94"/>
      <c r="J643" s="21"/>
    </row>
    <row r="644" spans="1:10">
      <c r="A644" s="19"/>
      <c r="B644" s="21"/>
      <c r="C644" s="23"/>
      <c r="D644" s="21"/>
      <c r="E644" s="21"/>
      <c r="F644" s="21"/>
      <c r="G644" s="40"/>
      <c r="H644" s="94"/>
      <c r="I644" s="94"/>
      <c r="J644" s="21"/>
    </row>
    <row r="645" spans="1:10">
      <c r="A645" s="19"/>
      <c r="B645" s="21"/>
      <c r="C645" s="23"/>
      <c r="D645" s="21"/>
      <c r="E645" s="21"/>
      <c r="F645" s="21"/>
      <c r="G645" s="40"/>
      <c r="H645" s="94"/>
      <c r="I645" s="94"/>
      <c r="J645" s="21"/>
    </row>
    <row r="646" spans="1:10">
      <c r="A646" s="19"/>
      <c r="B646" s="21"/>
      <c r="C646" s="23"/>
      <c r="D646" s="21"/>
      <c r="E646" s="21"/>
      <c r="F646" s="21"/>
      <c r="G646" s="40"/>
      <c r="H646" s="94"/>
      <c r="I646" s="94"/>
      <c r="J646" s="21"/>
    </row>
    <row r="647" spans="1:10">
      <c r="A647" s="19"/>
      <c r="B647" s="21"/>
      <c r="C647" s="23"/>
      <c r="D647" s="21"/>
      <c r="E647" s="21"/>
      <c r="F647" s="21"/>
      <c r="G647" s="40"/>
      <c r="H647" s="94"/>
      <c r="I647" s="94"/>
      <c r="J647" s="21"/>
    </row>
    <row r="648" spans="1:10">
      <c r="A648" s="19"/>
      <c r="B648" s="21"/>
      <c r="C648" s="23"/>
      <c r="D648" s="21"/>
      <c r="E648" s="21"/>
      <c r="F648" s="21"/>
      <c r="G648" s="40"/>
      <c r="H648" s="94"/>
      <c r="I648" s="94"/>
      <c r="J648" s="21"/>
    </row>
    <row r="649" spans="1:10">
      <c r="A649" s="19"/>
      <c r="B649" s="21"/>
      <c r="C649" s="23"/>
      <c r="D649" s="21"/>
      <c r="E649" s="21"/>
      <c r="F649" s="21"/>
      <c r="G649" s="40"/>
      <c r="H649" s="94"/>
      <c r="I649" s="94"/>
      <c r="J649" s="21"/>
    </row>
    <row r="650" spans="1:10">
      <c r="A650" s="19"/>
      <c r="B650" s="21"/>
      <c r="C650" s="23"/>
      <c r="D650" s="21"/>
      <c r="E650" s="21"/>
      <c r="F650" s="21"/>
      <c r="G650" s="40"/>
      <c r="H650" s="94"/>
      <c r="I650" s="94"/>
      <c r="J650" s="21"/>
    </row>
    <row r="651" spans="1:10">
      <c r="A651" s="19"/>
      <c r="B651" s="21"/>
      <c r="C651" s="23"/>
      <c r="D651" s="21"/>
      <c r="E651" s="21"/>
      <c r="F651" s="21"/>
      <c r="G651" s="40"/>
      <c r="H651" s="94"/>
      <c r="I651" s="94"/>
      <c r="J651" s="21"/>
    </row>
    <row r="652" spans="1:10">
      <c r="A652" s="19"/>
      <c r="B652" s="21"/>
      <c r="C652" s="23"/>
      <c r="D652" s="21"/>
      <c r="E652" s="21"/>
      <c r="F652" s="21"/>
      <c r="G652" s="40"/>
      <c r="H652" s="94"/>
      <c r="I652" s="94"/>
      <c r="J652" s="21"/>
    </row>
    <row r="653" spans="1:10">
      <c r="A653" s="19"/>
      <c r="B653" s="21"/>
      <c r="C653" s="23"/>
      <c r="D653" s="21"/>
      <c r="E653" s="21"/>
      <c r="F653" s="21"/>
      <c r="G653" s="40"/>
      <c r="H653" s="94"/>
      <c r="I653" s="94"/>
      <c r="J653" s="21"/>
    </row>
    <row r="654" spans="1:10">
      <c r="A654" s="19"/>
      <c r="B654" s="21"/>
      <c r="C654" s="23"/>
      <c r="D654" s="21"/>
      <c r="E654" s="21"/>
      <c r="F654" s="21"/>
      <c r="G654" s="40"/>
      <c r="H654" s="94"/>
      <c r="I654" s="94"/>
      <c r="J654" s="21"/>
    </row>
    <row r="655" spans="1:10">
      <c r="A655" s="19"/>
      <c r="B655" s="21"/>
      <c r="C655" s="23"/>
      <c r="D655" s="21"/>
      <c r="E655" s="21"/>
      <c r="F655" s="21"/>
      <c r="G655" s="40"/>
      <c r="H655" s="94"/>
      <c r="I655" s="94"/>
      <c r="J655" s="21"/>
    </row>
    <row r="656" spans="1:10">
      <c r="A656" s="19"/>
      <c r="B656" s="21"/>
      <c r="C656" s="23"/>
      <c r="D656" s="21"/>
      <c r="E656" s="21"/>
      <c r="F656" s="21"/>
      <c r="G656" s="40"/>
      <c r="H656" s="94"/>
      <c r="I656" s="94"/>
      <c r="J656" s="21"/>
    </row>
    <row r="657" spans="1:10">
      <c r="A657" s="19"/>
      <c r="B657" s="21"/>
      <c r="C657" s="23"/>
      <c r="D657" s="21"/>
      <c r="E657" s="21"/>
      <c r="F657" s="21"/>
      <c r="G657" s="40"/>
      <c r="H657" s="94"/>
      <c r="I657" s="94"/>
      <c r="J657" s="21"/>
    </row>
    <row r="658" spans="1:10">
      <c r="A658" s="19"/>
      <c r="B658" s="21"/>
      <c r="C658" s="23"/>
      <c r="D658" s="21"/>
      <c r="E658" s="21"/>
      <c r="F658" s="21"/>
      <c r="G658" s="40"/>
      <c r="H658" s="94"/>
      <c r="I658" s="94"/>
      <c r="J658" s="21"/>
    </row>
    <row r="659" spans="1:10">
      <c r="A659" s="19"/>
      <c r="B659" s="21"/>
      <c r="C659" s="23"/>
      <c r="D659" s="21"/>
      <c r="E659" s="21"/>
      <c r="F659" s="21"/>
      <c r="G659" s="40"/>
      <c r="H659" s="94"/>
      <c r="I659" s="94"/>
      <c r="J659" s="21"/>
    </row>
    <row r="660" spans="1:10">
      <c r="A660" s="19"/>
      <c r="B660" s="21"/>
      <c r="C660" s="23"/>
      <c r="D660" s="21"/>
      <c r="E660" s="21"/>
      <c r="F660" s="21"/>
      <c r="G660" s="23"/>
      <c r="H660" s="92"/>
      <c r="I660" s="92"/>
      <c r="J660" s="21"/>
    </row>
    <row r="661" spans="1:10">
      <c r="A661" s="19"/>
      <c r="B661" s="21"/>
      <c r="C661" s="23"/>
      <c r="D661" s="21"/>
      <c r="E661" s="21"/>
      <c r="F661" s="21"/>
      <c r="G661" s="23"/>
      <c r="H661" s="92"/>
      <c r="I661" s="92"/>
      <c r="J661" s="21"/>
    </row>
    <row r="662" spans="1:10">
      <c r="A662" s="19"/>
      <c r="B662" s="21"/>
      <c r="C662" s="23"/>
      <c r="D662" s="21"/>
      <c r="E662" s="21"/>
      <c r="F662" s="21"/>
      <c r="G662" s="23"/>
      <c r="H662" s="92"/>
      <c r="I662" s="92"/>
      <c r="J662" s="21"/>
    </row>
    <row r="663" spans="1:10">
      <c r="A663" s="21"/>
      <c r="B663" s="21"/>
      <c r="C663" s="23"/>
      <c r="D663" s="21"/>
      <c r="E663" s="21"/>
      <c r="F663" s="21"/>
      <c r="G663" s="42"/>
      <c r="H663" s="94"/>
      <c r="I663" s="94"/>
      <c r="J663" s="21"/>
    </row>
    <row r="664" spans="1:10">
      <c r="A664" s="21"/>
      <c r="B664" s="21"/>
      <c r="C664" s="23"/>
      <c r="D664" s="21"/>
      <c r="E664" s="21"/>
      <c r="F664" s="21"/>
      <c r="G664" s="42"/>
      <c r="H664" s="94"/>
      <c r="I664" s="94"/>
      <c r="J664" s="21"/>
    </row>
    <row r="665" spans="1:10">
      <c r="A665" s="21"/>
      <c r="B665" s="21"/>
      <c r="C665" s="23"/>
      <c r="D665" s="21"/>
      <c r="E665" s="21"/>
      <c r="F665" s="21"/>
      <c r="G665" s="42"/>
      <c r="H665" s="94"/>
      <c r="I665" s="94"/>
      <c r="J665" s="21"/>
    </row>
    <row r="1048576" spans="10:10">
      <c r="J1048576" s="70" t="s">
        <v>879</v>
      </c>
    </row>
  </sheetData>
  <mergeCells count="16">
    <mergeCell ref="A1:J1"/>
    <mergeCell ref="D4:F4"/>
    <mergeCell ref="I5:I6"/>
    <mergeCell ref="A2:J2"/>
    <mergeCell ref="C5:C6"/>
    <mergeCell ref="J5:J6"/>
    <mergeCell ref="D5:D6"/>
    <mergeCell ref="E5:E6"/>
    <mergeCell ref="B5:B6"/>
    <mergeCell ref="B4:C4"/>
    <mergeCell ref="F5:F6"/>
    <mergeCell ref="G5:G6"/>
    <mergeCell ref="G4:J4"/>
    <mergeCell ref="A3:J3"/>
    <mergeCell ref="A4:A6"/>
    <mergeCell ref="H5:H6"/>
  </mergeCells>
  <phoneticPr fontId="1" type="noConversion"/>
  <pageMargins left="0.25" right="0.25" top="0.75" bottom="0.75" header="0.3" footer="0.3"/>
  <pageSetup scale="41" fitToHeight="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6"/>
  <sheetViews>
    <sheetView zoomScaleNormal="100" workbookViewId="0">
      <selection activeCell="A9" sqref="A9:J10"/>
    </sheetView>
  </sheetViews>
  <sheetFormatPr defaultRowHeight="12.75"/>
  <cols>
    <col min="1" max="1" width="16" style="14" customWidth="1"/>
    <col min="2" max="2" width="52" style="14" customWidth="1"/>
    <col min="3" max="3" width="17.42578125" style="14" bestFit="1" customWidth="1"/>
    <col min="4" max="4" width="12" style="14" bestFit="1" customWidth="1"/>
    <col min="5" max="5" width="10.42578125" style="14" bestFit="1" customWidth="1"/>
    <col min="6" max="6" width="44.7109375" style="14" customWidth="1"/>
    <col min="7" max="7" width="12.7109375" style="14" bestFit="1" customWidth="1"/>
    <col min="8" max="8" width="12.7109375" style="14" customWidth="1"/>
    <col min="9" max="9" width="15.28515625" style="14" customWidth="1"/>
    <col min="10" max="10" width="50.140625" style="14" bestFit="1" customWidth="1"/>
    <col min="11" max="16384" width="9.140625" style="14"/>
  </cols>
  <sheetData>
    <row r="1" spans="1:13" ht="23.25" customHeight="1">
      <c r="A1" s="208" t="s">
        <v>873</v>
      </c>
      <c r="B1" s="208"/>
      <c r="C1" s="208"/>
      <c r="D1" s="208"/>
      <c r="E1" s="208"/>
      <c r="F1" s="208"/>
      <c r="G1" s="208"/>
      <c r="H1" s="208"/>
      <c r="I1" s="208"/>
      <c r="J1" s="208"/>
    </row>
    <row r="2" spans="1:13" ht="19.5" customHeight="1">
      <c r="A2" s="183" t="s">
        <v>874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3" ht="8.25" customHeight="1" thickBot="1">
      <c r="B3" s="24"/>
      <c r="C3" s="24"/>
      <c r="D3" s="24"/>
      <c r="E3" s="24"/>
      <c r="F3" s="24"/>
      <c r="G3" s="28"/>
      <c r="H3" s="28"/>
      <c r="I3" s="28"/>
      <c r="J3" s="68"/>
    </row>
    <row r="4" spans="1:13" ht="21" customHeight="1" thickBot="1">
      <c r="A4" s="209" t="s">
        <v>864</v>
      </c>
      <c r="B4" s="212" t="s">
        <v>862</v>
      </c>
      <c r="C4" s="213"/>
      <c r="D4" s="184" t="s">
        <v>3</v>
      </c>
      <c r="E4" s="185"/>
      <c r="F4" s="186"/>
      <c r="G4" s="200"/>
      <c r="H4" s="201"/>
      <c r="I4" s="201"/>
      <c r="J4" s="202"/>
    </row>
    <row r="5" spans="1:13" ht="12.75" customHeight="1">
      <c r="A5" s="210"/>
      <c r="B5" s="214" t="s">
        <v>2</v>
      </c>
      <c r="C5" s="189" t="s">
        <v>1</v>
      </c>
      <c r="D5" s="195" t="s">
        <v>4</v>
      </c>
      <c r="E5" s="195" t="s">
        <v>5</v>
      </c>
      <c r="F5" s="195" t="s">
        <v>865</v>
      </c>
      <c r="G5" s="215" t="s">
        <v>868</v>
      </c>
      <c r="H5" s="216" t="s">
        <v>880</v>
      </c>
      <c r="I5" s="215" t="s">
        <v>881</v>
      </c>
      <c r="J5" s="191" t="s">
        <v>869</v>
      </c>
    </row>
    <row r="6" spans="1:13" ht="15" customHeight="1" thickBot="1">
      <c r="A6" s="211"/>
      <c r="B6" s="190"/>
      <c r="C6" s="190"/>
      <c r="D6" s="194"/>
      <c r="E6" s="194"/>
      <c r="F6" s="194"/>
      <c r="G6" s="199"/>
      <c r="H6" s="217"/>
      <c r="I6" s="199"/>
      <c r="J6" s="192"/>
    </row>
    <row r="7" spans="1:13" ht="86.25" customHeight="1">
      <c r="A7" s="65" t="s">
        <v>884</v>
      </c>
      <c r="B7" s="75" t="s">
        <v>268</v>
      </c>
      <c r="C7" s="43" t="s">
        <v>269</v>
      </c>
      <c r="D7" s="43" t="s">
        <v>275</v>
      </c>
      <c r="E7" s="67">
        <v>41723</v>
      </c>
      <c r="F7" s="38" t="s">
        <v>276</v>
      </c>
      <c r="G7" s="66">
        <v>85400</v>
      </c>
      <c r="H7" s="206" t="s">
        <v>887</v>
      </c>
      <c r="I7" s="207"/>
      <c r="J7" s="76" t="s">
        <v>888</v>
      </c>
      <c r="K7" s="23"/>
      <c r="L7" s="23"/>
      <c r="M7" s="23"/>
    </row>
    <row r="8" spans="1:13" ht="15">
      <c r="A8" s="77"/>
      <c r="B8" s="17"/>
      <c r="C8" s="1"/>
      <c r="D8" s="1"/>
      <c r="E8" s="13"/>
      <c r="F8" s="3"/>
      <c r="G8" s="11"/>
      <c r="H8" s="83"/>
      <c r="I8" s="83"/>
      <c r="J8" s="76"/>
    </row>
    <row r="9" spans="1:13" ht="15">
      <c r="A9" s="77"/>
      <c r="B9" s="17"/>
      <c r="C9" s="1"/>
      <c r="D9" s="1"/>
      <c r="E9" s="13"/>
      <c r="F9" s="26"/>
      <c r="G9" s="2"/>
      <c r="H9" s="85"/>
      <c r="I9" s="85"/>
      <c r="J9" s="76"/>
    </row>
    <row r="10" spans="1:13" ht="15.75" thickBot="1">
      <c r="A10" s="77"/>
      <c r="B10" s="71"/>
      <c r="C10" s="61"/>
      <c r="D10" s="61"/>
      <c r="E10" s="72"/>
      <c r="F10" s="73"/>
      <c r="G10" s="74"/>
      <c r="H10" s="85"/>
      <c r="I10" s="85"/>
      <c r="J10" s="76"/>
    </row>
    <row r="15" spans="1:13">
      <c r="G15" s="93"/>
      <c r="H15" s="93"/>
    </row>
    <row r="16" spans="1:13">
      <c r="G16" s="93"/>
      <c r="H16" s="93"/>
    </row>
  </sheetData>
  <mergeCells count="16">
    <mergeCell ref="H7:I7"/>
    <mergeCell ref="D4:F4"/>
    <mergeCell ref="A1:J1"/>
    <mergeCell ref="A2:J2"/>
    <mergeCell ref="A4:A6"/>
    <mergeCell ref="B4:C4"/>
    <mergeCell ref="G4:J4"/>
    <mergeCell ref="B5:B6"/>
    <mergeCell ref="C5:C6"/>
    <mergeCell ref="D5:D6"/>
    <mergeCell ref="E5:E6"/>
    <mergeCell ref="F5:F6"/>
    <mergeCell ref="J5:J6"/>
    <mergeCell ref="I5:I6"/>
    <mergeCell ref="G5:G6"/>
    <mergeCell ref="H5:H6"/>
  </mergeCells>
  <pageMargins left="0.25" right="0.25" top="0.75" bottom="0.75" header="0.3" footer="0.3"/>
  <pageSetup paperSize="9" scale="59" fitToHeight="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opLeftCell="A4" zoomScaleNormal="100" workbookViewId="0">
      <selection activeCell="B7" sqref="B7"/>
    </sheetView>
  </sheetViews>
  <sheetFormatPr defaultRowHeight="15"/>
  <cols>
    <col min="1" max="1" width="17.28515625" style="69" customWidth="1"/>
    <col min="2" max="2" width="54.7109375" style="69" bestFit="1" customWidth="1"/>
    <col min="3" max="3" width="17.42578125" style="69" bestFit="1" customWidth="1"/>
    <col min="4" max="4" width="12" style="69" bestFit="1" customWidth="1"/>
    <col min="5" max="5" width="13.5703125" style="69" customWidth="1"/>
    <col min="6" max="6" width="49.85546875" style="69" bestFit="1" customWidth="1"/>
    <col min="7" max="8" width="15.140625" style="69" customWidth="1"/>
    <col min="9" max="9" width="12.5703125" style="69" customWidth="1"/>
    <col min="10" max="10" width="64.7109375" style="69" bestFit="1" customWidth="1"/>
    <col min="11" max="16384" width="9.140625" style="69"/>
  </cols>
  <sheetData>
    <row r="1" spans="1:10">
      <c r="A1" s="208" t="s">
        <v>875</v>
      </c>
      <c r="B1" s="208"/>
      <c r="C1" s="208"/>
      <c r="D1" s="208"/>
      <c r="E1" s="208"/>
      <c r="F1" s="208"/>
      <c r="G1" s="208"/>
      <c r="H1" s="208"/>
      <c r="I1" s="208"/>
      <c r="J1" s="208"/>
    </row>
    <row r="2" spans="1:10" s="14" customFormat="1" ht="30.75" customHeight="1">
      <c r="A2" s="183" t="s">
        <v>876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0" s="14" customFormat="1" ht="8.25" customHeight="1" thickBot="1">
      <c r="B3" s="24"/>
      <c r="C3" s="24"/>
      <c r="D3" s="24"/>
      <c r="E3" s="24"/>
      <c r="F3" s="24"/>
      <c r="G3" s="28"/>
      <c r="H3" s="28"/>
      <c r="I3" s="28"/>
      <c r="J3" s="68"/>
    </row>
    <row r="4" spans="1:10" s="14" customFormat="1" ht="21" customHeight="1" thickBot="1">
      <c r="A4" s="221" t="s">
        <v>894</v>
      </c>
      <c r="B4" s="212" t="s">
        <v>862</v>
      </c>
      <c r="C4" s="213"/>
      <c r="D4" s="184" t="s">
        <v>3</v>
      </c>
      <c r="E4" s="185"/>
      <c r="F4" s="186"/>
      <c r="G4" s="200" t="s">
        <v>863</v>
      </c>
      <c r="H4" s="201"/>
      <c r="I4" s="201"/>
      <c r="J4" s="202"/>
    </row>
    <row r="5" spans="1:10" s="14" customFormat="1" ht="12.75" customHeight="1">
      <c r="A5" s="222"/>
      <c r="B5" s="189" t="s">
        <v>2</v>
      </c>
      <c r="C5" s="189" t="s">
        <v>1</v>
      </c>
      <c r="D5" s="195" t="s">
        <v>4</v>
      </c>
      <c r="E5" s="195" t="s">
        <v>5</v>
      </c>
      <c r="F5" s="195" t="s">
        <v>865</v>
      </c>
      <c r="G5" s="215" t="s">
        <v>0</v>
      </c>
      <c r="H5" s="216" t="s">
        <v>880</v>
      </c>
      <c r="I5" s="215" t="s">
        <v>881</v>
      </c>
      <c r="J5" s="191" t="s">
        <v>869</v>
      </c>
    </row>
    <row r="6" spans="1:10" s="14" customFormat="1" ht="13.5" thickBot="1">
      <c r="A6" s="223"/>
      <c r="B6" s="190"/>
      <c r="C6" s="190"/>
      <c r="D6" s="194"/>
      <c r="E6" s="194"/>
      <c r="F6" s="194"/>
      <c r="G6" s="199"/>
      <c r="H6" s="217"/>
      <c r="I6" s="199"/>
      <c r="J6" s="192"/>
    </row>
    <row r="7" spans="1:10" ht="195">
      <c r="A7" s="86" t="s">
        <v>893</v>
      </c>
      <c r="B7" s="43" t="s">
        <v>13</v>
      </c>
      <c r="C7" s="43" t="s">
        <v>14</v>
      </c>
      <c r="D7" s="43">
        <v>20134000401</v>
      </c>
      <c r="E7" s="67">
        <v>41614</v>
      </c>
      <c r="F7" s="38" t="s">
        <v>274</v>
      </c>
      <c r="G7" s="78">
        <v>282000</v>
      </c>
      <c r="H7" s="206" t="s">
        <v>887</v>
      </c>
      <c r="I7" s="207"/>
      <c r="J7" s="76" t="s">
        <v>888</v>
      </c>
    </row>
    <row r="8" spans="1:10" ht="72" customHeight="1">
      <c r="A8" s="77"/>
      <c r="B8" s="1"/>
      <c r="C8" s="1"/>
      <c r="D8" s="1"/>
      <c r="E8" s="13"/>
      <c r="F8" s="3"/>
      <c r="G8" s="11"/>
      <c r="H8" s="85"/>
      <c r="I8" s="85"/>
      <c r="J8" s="76"/>
    </row>
    <row r="9" spans="1:10" ht="36.75" customHeight="1">
      <c r="A9" s="77" t="s">
        <v>889</v>
      </c>
      <c r="B9" s="1" t="s">
        <v>522</v>
      </c>
      <c r="C9" s="1" t="s">
        <v>521</v>
      </c>
      <c r="D9" s="12">
        <v>20144000148</v>
      </c>
      <c r="E9" s="13">
        <v>41733</v>
      </c>
      <c r="F9" s="3" t="s">
        <v>523</v>
      </c>
      <c r="G9" s="11">
        <v>21856.84</v>
      </c>
      <c r="H9" s="85">
        <v>41866</v>
      </c>
      <c r="I9" s="85">
        <v>41985</v>
      </c>
      <c r="J9" s="76" t="s">
        <v>888</v>
      </c>
    </row>
    <row r="10" spans="1:10" ht="135">
      <c r="A10" s="86" t="s">
        <v>892</v>
      </c>
      <c r="B10" s="1" t="s">
        <v>200</v>
      </c>
      <c r="C10" s="1" t="s">
        <v>199</v>
      </c>
      <c r="D10" s="1">
        <v>20144000245</v>
      </c>
      <c r="E10" s="13">
        <v>41843</v>
      </c>
      <c r="F10" s="3" t="s">
        <v>574</v>
      </c>
      <c r="G10" s="11">
        <v>162466.29999999999</v>
      </c>
      <c r="H10" s="218" t="s">
        <v>887</v>
      </c>
      <c r="I10" s="219"/>
      <c r="J10" s="76" t="s">
        <v>888</v>
      </c>
    </row>
    <row r="11" spans="1:10" ht="135">
      <c r="A11" s="86" t="s">
        <v>892</v>
      </c>
      <c r="B11" s="1" t="s">
        <v>576</v>
      </c>
      <c r="C11" s="1" t="s">
        <v>575</v>
      </c>
      <c r="D11" s="1">
        <v>20144000245</v>
      </c>
      <c r="E11" s="13">
        <v>41843</v>
      </c>
      <c r="F11" s="3" t="s">
        <v>785</v>
      </c>
      <c r="G11" s="2">
        <v>140566.68</v>
      </c>
      <c r="H11" s="218" t="s">
        <v>887</v>
      </c>
      <c r="I11" s="219"/>
      <c r="J11" s="76" t="s">
        <v>888</v>
      </c>
    </row>
    <row r="12" spans="1:10" ht="135">
      <c r="A12" s="86" t="s">
        <v>892</v>
      </c>
      <c r="B12" s="1" t="s">
        <v>578</v>
      </c>
      <c r="C12" s="1" t="s">
        <v>577</v>
      </c>
      <c r="D12" s="1">
        <v>20144000245</v>
      </c>
      <c r="E12" s="13">
        <v>41843</v>
      </c>
      <c r="F12" s="25" t="s">
        <v>579</v>
      </c>
      <c r="G12" s="11">
        <v>8665.41</v>
      </c>
      <c r="H12" s="218" t="s">
        <v>887</v>
      </c>
      <c r="I12" s="219"/>
      <c r="J12" s="76" t="s">
        <v>888</v>
      </c>
    </row>
    <row r="13" spans="1:10" ht="150">
      <c r="A13" s="86" t="s">
        <v>890</v>
      </c>
      <c r="B13" s="88" t="s">
        <v>606</v>
      </c>
      <c r="C13" s="88" t="s">
        <v>600</v>
      </c>
      <c r="D13" s="88">
        <v>20144000301</v>
      </c>
      <c r="E13" s="89">
        <v>41885</v>
      </c>
      <c r="F13" s="90" t="s">
        <v>663</v>
      </c>
      <c r="G13" s="91">
        <v>4790</v>
      </c>
      <c r="H13" s="218" t="s">
        <v>887</v>
      </c>
      <c r="I13" s="219"/>
      <c r="J13" s="76" t="s">
        <v>888</v>
      </c>
    </row>
    <row r="14" spans="1:10" ht="135">
      <c r="A14" s="87" t="s">
        <v>891</v>
      </c>
      <c r="B14" s="1" t="s">
        <v>756</v>
      </c>
      <c r="C14" s="1" t="s">
        <v>757</v>
      </c>
      <c r="D14" s="12">
        <v>20144000312</v>
      </c>
      <c r="E14" s="13">
        <v>41900</v>
      </c>
      <c r="F14" s="3" t="s">
        <v>776</v>
      </c>
      <c r="G14" s="11">
        <v>4200</v>
      </c>
      <c r="H14" s="220" t="s">
        <v>887</v>
      </c>
      <c r="I14" s="219"/>
      <c r="J14" s="76" t="s">
        <v>888</v>
      </c>
    </row>
  </sheetData>
  <mergeCells count="21">
    <mergeCell ref="A1:J1"/>
    <mergeCell ref="A2:J2"/>
    <mergeCell ref="A4:A6"/>
    <mergeCell ref="B4:C4"/>
    <mergeCell ref="D4:F4"/>
    <mergeCell ref="G4:J4"/>
    <mergeCell ref="B5:B6"/>
    <mergeCell ref="C5:C6"/>
    <mergeCell ref="D5:D6"/>
    <mergeCell ref="E5:E6"/>
    <mergeCell ref="F5:F6"/>
    <mergeCell ref="J5:J6"/>
    <mergeCell ref="G5:G6"/>
    <mergeCell ref="I5:I6"/>
    <mergeCell ref="H13:I13"/>
    <mergeCell ref="H14:I14"/>
    <mergeCell ref="H10:I10"/>
    <mergeCell ref="H7:I7"/>
    <mergeCell ref="H5:H6"/>
    <mergeCell ref="H11:I11"/>
    <mergeCell ref="H12:I12"/>
  </mergeCells>
  <pageMargins left="0.25" right="0.25" top="0.75" bottom="0.75" header="0.3" footer="0.3"/>
  <pageSetup paperSize="9" scale="52" fitToHeight="0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8"/>
  <sheetViews>
    <sheetView workbookViewId="0">
      <selection activeCell="J8" sqref="A1:J8"/>
    </sheetView>
  </sheetViews>
  <sheetFormatPr defaultRowHeight="15"/>
  <cols>
    <col min="1" max="1" width="17.140625" customWidth="1"/>
    <col min="2" max="2" width="35.42578125" bestFit="1" customWidth="1"/>
    <col min="3" max="3" width="17.42578125" bestFit="1" customWidth="1"/>
    <col min="4" max="4" width="12" bestFit="1" customWidth="1"/>
    <col min="5" max="5" width="10.42578125" bestFit="1" customWidth="1"/>
    <col min="6" max="6" width="59.7109375" customWidth="1"/>
    <col min="7" max="7" width="12.5703125" bestFit="1" customWidth="1"/>
    <col min="8" max="8" width="12.5703125" customWidth="1"/>
    <col min="9" max="9" width="17.140625" customWidth="1"/>
    <col min="10" max="10" width="25.85546875" customWidth="1"/>
  </cols>
  <sheetData>
    <row r="1" spans="1:10" s="79" customFormat="1" ht="18.75" customHeight="1">
      <c r="A1" s="208" t="s">
        <v>877</v>
      </c>
      <c r="B1" s="208"/>
      <c r="C1" s="208"/>
      <c r="D1" s="208"/>
      <c r="E1" s="208"/>
      <c r="F1" s="208"/>
      <c r="G1" s="208"/>
      <c r="H1" s="208"/>
      <c r="I1" s="208"/>
      <c r="J1" s="208"/>
    </row>
    <row r="2" spans="1:10" s="7" customFormat="1" ht="22.5" customHeight="1">
      <c r="A2" s="183" t="s">
        <v>878</v>
      </c>
      <c r="B2" s="183"/>
      <c r="C2" s="183"/>
      <c r="D2" s="183"/>
      <c r="E2" s="183"/>
      <c r="F2" s="183"/>
      <c r="G2" s="183"/>
      <c r="H2" s="183"/>
      <c r="I2" s="183"/>
      <c r="J2" s="183"/>
    </row>
    <row r="3" spans="1:10" s="7" customFormat="1" ht="8.25" customHeight="1" thickBot="1">
      <c r="B3" s="8"/>
      <c r="C3" s="8"/>
      <c r="D3" s="8"/>
      <c r="E3" s="8"/>
      <c r="F3" s="8"/>
      <c r="G3" s="9"/>
      <c r="H3" s="9"/>
      <c r="I3" s="10"/>
      <c r="J3" s="10"/>
    </row>
    <row r="4" spans="1:10" s="7" customFormat="1" ht="21" customHeight="1" thickBot="1">
      <c r="A4" s="209" t="s">
        <v>885</v>
      </c>
      <c r="B4" s="224" t="s">
        <v>862</v>
      </c>
      <c r="C4" s="225"/>
      <c r="D4" s="226" t="s">
        <v>3</v>
      </c>
      <c r="E4" s="227"/>
      <c r="F4" s="228"/>
      <c r="G4" s="229" t="s">
        <v>863</v>
      </c>
      <c r="H4" s="230"/>
      <c r="I4" s="231"/>
      <c r="J4" s="232"/>
    </row>
    <row r="5" spans="1:10" s="7" customFormat="1" ht="12.75" customHeight="1">
      <c r="A5" s="210"/>
      <c r="B5" s="214" t="s">
        <v>2</v>
      </c>
      <c r="C5" s="189" t="s">
        <v>1</v>
      </c>
      <c r="D5" s="193" t="s">
        <v>4</v>
      </c>
      <c r="E5" s="193" t="s">
        <v>5</v>
      </c>
      <c r="F5" s="195" t="s">
        <v>865</v>
      </c>
      <c r="G5" s="215" t="s">
        <v>868</v>
      </c>
      <c r="H5" s="216" t="s">
        <v>880</v>
      </c>
      <c r="I5" s="215" t="s">
        <v>881</v>
      </c>
      <c r="J5" s="191" t="s">
        <v>869</v>
      </c>
    </row>
    <row r="6" spans="1:10" s="7" customFormat="1" ht="15" customHeight="1" thickBot="1">
      <c r="A6" s="211"/>
      <c r="B6" s="190"/>
      <c r="C6" s="190"/>
      <c r="D6" s="194"/>
      <c r="E6" s="194"/>
      <c r="F6" s="194"/>
      <c r="G6" s="199"/>
      <c r="H6" s="217"/>
      <c r="I6" s="199"/>
      <c r="J6" s="192"/>
    </row>
    <row r="7" spans="1:10" ht="77.25" customHeight="1">
      <c r="A7" s="77" t="s">
        <v>886</v>
      </c>
      <c r="B7" s="16" t="s">
        <v>828</v>
      </c>
      <c r="C7" s="16" t="s">
        <v>829</v>
      </c>
      <c r="D7" s="16">
        <v>20144000130</v>
      </c>
      <c r="E7" s="80">
        <v>41718</v>
      </c>
      <c r="F7" s="81" t="s">
        <v>830</v>
      </c>
      <c r="G7" s="78">
        <v>82800</v>
      </c>
      <c r="H7" s="85">
        <v>41732</v>
      </c>
      <c r="I7" s="85">
        <v>42096</v>
      </c>
      <c r="J7" s="82" t="s">
        <v>883</v>
      </c>
    </row>
    <row r="8" spans="1:10" ht="73.5" customHeight="1" thickBot="1">
      <c r="A8" s="77" t="s">
        <v>886</v>
      </c>
      <c r="B8" s="60" t="s">
        <v>828</v>
      </c>
      <c r="C8" s="60" t="s">
        <v>829</v>
      </c>
      <c r="D8" s="60">
        <v>20144000305</v>
      </c>
      <c r="E8" s="62">
        <v>41887</v>
      </c>
      <c r="F8" s="63" t="s">
        <v>831</v>
      </c>
      <c r="G8" s="64">
        <v>50000</v>
      </c>
      <c r="H8" s="85">
        <v>41891</v>
      </c>
      <c r="I8" s="85">
        <v>42255</v>
      </c>
      <c r="J8" s="82" t="s">
        <v>883</v>
      </c>
    </row>
  </sheetData>
  <mergeCells count="15">
    <mergeCell ref="A1:J1"/>
    <mergeCell ref="A2:J2"/>
    <mergeCell ref="F5:F6"/>
    <mergeCell ref="A4:A6"/>
    <mergeCell ref="B4:C4"/>
    <mergeCell ref="D4:F4"/>
    <mergeCell ref="G4:J4"/>
    <mergeCell ref="B5:B6"/>
    <mergeCell ref="C5:C6"/>
    <mergeCell ref="D5:D6"/>
    <mergeCell ref="E5:E6"/>
    <mergeCell ref="I5:I6"/>
    <mergeCell ref="J5:J6"/>
    <mergeCell ref="G5:G6"/>
    <mergeCell ref="H5:H6"/>
  </mergeCells>
  <pageMargins left="0.25" right="0.25" top="0.75" bottom="0.75" header="0.3" footer="0.3"/>
  <pageSetup paperSize="9" scale="65" fitToHeight="0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50"/>
  <sheetViews>
    <sheetView tabSelected="1" zoomScale="80" zoomScaleNormal="80" workbookViewId="0">
      <selection activeCell="F7" sqref="F7"/>
    </sheetView>
  </sheetViews>
  <sheetFormatPr defaultRowHeight="12.75"/>
  <cols>
    <col min="1" max="1" width="19.28515625" style="27" customWidth="1"/>
    <col min="2" max="2" width="35" style="27" customWidth="1"/>
    <col min="3" max="3" width="50.42578125" style="27" customWidth="1"/>
    <col min="4" max="4" width="22" style="14" bestFit="1" customWidth="1"/>
    <col min="5" max="5" width="22.28515625" style="27" customWidth="1"/>
    <col min="6" max="6" width="41.42578125" style="27" customWidth="1"/>
    <col min="7" max="7" width="70.5703125" style="27" customWidth="1"/>
    <col min="8" max="8" width="17.28515625" style="39" bestFit="1" customWidth="1"/>
    <col min="9" max="9" width="13.42578125" style="39" customWidth="1"/>
    <col min="10" max="10" width="12.7109375" style="39" customWidth="1"/>
    <col min="11" max="11" width="13" style="14" customWidth="1"/>
    <col min="12" max="16384" width="9.140625" style="27"/>
  </cols>
  <sheetData>
    <row r="1" spans="1:12" ht="36" customHeight="1">
      <c r="A1" s="237" t="s">
        <v>947</v>
      </c>
      <c r="B1" s="237"/>
      <c r="C1" s="237"/>
      <c r="D1" s="237"/>
      <c r="E1" s="237"/>
      <c r="F1" s="237"/>
      <c r="G1" s="237"/>
      <c r="H1" s="237"/>
      <c r="I1" s="237"/>
      <c r="J1" s="237"/>
      <c r="K1" s="237"/>
    </row>
    <row r="2" spans="1:12" ht="4.5" customHeight="1">
      <c r="A2" s="237"/>
      <c r="B2" s="237"/>
      <c r="C2" s="237"/>
      <c r="D2" s="237"/>
      <c r="E2" s="237"/>
      <c r="F2" s="237"/>
      <c r="G2" s="237"/>
      <c r="H2" s="237"/>
      <c r="I2" s="237"/>
      <c r="J2" s="237"/>
      <c r="K2" s="237"/>
    </row>
    <row r="3" spans="1:12" ht="21" customHeight="1">
      <c r="A3" s="237"/>
      <c r="B3" s="237"/>
      <c r="C3" s="237"/>
      <c r="D3" s="237"/>
      <c r="E3" s="237"/>
      <c r="F3" s="237"/>
      <c r="G3" s="237"/>
      <c r="H3" s="237"/>
      <c r="I3" s="237"/>
      <c r="J3" s="237"/>
      <c r="K3" s="237"/>
    </row>
    <row r="4" spans="1:12" ht="21" customHeight="1">
      <c r="A4" s="238" t="s">
        <v>882</v>
      </c>
      <c r="B4" s="238" t="s">
        <v>900</v>
      </c>
      <c r="C4" s="239" t="s">
        <v>862</v>
      </c>
      <c r="D4" s="239"/>
      <c r="E4" s="240" t="s">
        <v>3</v>
      </c>
      <c r="F4" s="240"/>
      <c r="G4" s="240"/>
      <c r="H4" s="241" t="s">
        <v>863</v>
      </c>
      <c r="I4" s="241"/>
      <c r="J4" s="241"/>
      <c r="K4" s="241"/>
    </row>
    <row r="5" spans="1:12" ht="12.75" customHeight="1">
      <c r="A5" s="238"/>
      <c r="B5" s="238"/>
      <c r="C5" s="238" t="s">
        <v>2</v>
      </c>
      <c r="D5" s="238" t="s">
        <v>1</v>
      </c>
      <c r="E5" s="242" t="s">
        <v>4</v>
      </c>
      <c r="F5" s="242" t="s">
        <v>5</v>
      </c>
      <c r="G5" s="242" t="s">
        <v>865</v>
      </c>
      <c r="H5" s="243" t="s">
        <v>868</v>
      </c>
      <c r="I5" s="243" t="s">
        <v>880</v>
      </c>
      <c r="J5" s="243" t="s">
        <v>881</v>
      </c>
      <c r="K5" s="244" t="s">
        <v>869</v>
      </c>
    </row>
    <row r="6" spans="1:12" ht="15" customHeight="1">
      <c r="A6" s="238"/>
      <c r="B6" s="238"/>
      <c r="C6" s="238"/>
      <c r="D6" s="238"/>
      <c r="E6" s="242"/>
      <c r="F6" s="242"/>
      <c r="G6" s="242"/>
      <c r="H6" s="243"/>
      <c r="I6" s="243"/>
      <c r="J6" s="243"/>
      <c r="K6" s="244"/>
    </row>
    <row r="7" spans="1:12" ht="78.75">
      <c r="A7" s="130" t="s">
        <v>904</v>
      </c>
      <c r="B7" s="130" t="s">
        <v>912</v>
      </c>
      <c r="C7" s="135" t="s">
        <v>903</v>
      </c>
      <c r="D7" s="130" t="s">
        <v>913</v>
      </c>
      <c r="E7" s="136">
        <v>2023400596</v>
      </c>
      <c r="F7" s="131">
        <v>45248</v>
      </c>
      <c r="G7" s="135" t="s">
        <v>914</v>
      </c>
      <c r="H7" s="132">
        <v>553062.72</v>
      </c>
      <c r="I7" s="143">
        <v>45659</v>
      </c>
      <c r="J7" s="143">
        <v>46023</v>
      </c>
      <c r="K7" s="133" t="s">
        <v>902</v>
      </c>
    </row>
    <row r="8" spans="1:12" ht="31.5">
      <c r="A8" s="151" t="s">
        <v>905</v>
      </c>
      <c r="B8" s="151" t="s">
        <v>919</v>
      </c>
      <c r="C8" s="137" t="s">
        <v>909</v>
      </c>
      <c r="D8" s="151" t="s">
        <v>915</v>
      </c>
      <c r="E8" s="138">
        <v>2024400531</v>
      </c>
      <c r="F8" s="152">
        <v>45475</v>
      </c>
      <c r="G8" s="157" t="s">
        <v>916</v>
      </c>
      <c r="H8" s="154">
        <v>24990</v>
      </c>
      <c r="I8" s="153">
        <v>45679</v>
      </c>
      <c r="J8" s="153">
        <v>46043</v>
      </c>
      <c r="K8" s="154" t="s">
        <v>902</v>
      </c>
    </row>
    <row r="9" spans="1:12" ht="111.75" customHeight="1">
      <c r="A9" s="130" t="s">
        <v>906</v>
      </c>
      <c r="B9" s="130" t="s">
        <v>918</v>
      </c>
      <c r="C9" s="139" t="s">
        <v>910</v>
      </c>
      <c r="D9" s="130" t="s">
        <v>917</v>
      </c>
      <c r="E9" s="136">
        <v>2023400627</v>
      </c>
      <c r="F9" s="131">
        <v>45644</v>
      </c>
      <c r="G9" s="156" t="s">
        <v>920</v>
      </c>
      <c r="H9" s="132">
        <v>299760.48</v>
      </c>
      <c r="I9" s="129">
        <v>45777</v>
      </c>
      <c r="J9" s="129">
        <v>46141</v>
      </c>
      <c r="K9" s="133" t="s">
        <v>902</v>
      </c>
      <c r="L9" s="41"/>
    </row>
    <row r="10" spans="1:12" ht="101.25" customHeight="1">
      <c r="A10" s="151" t="s">
        <v>927</v>
      </c>
      <c r="B10" s="151" t="s">
        <v>937</v>
      </c>
      <c r="C10" s="137" t="s">
        <v>938</v>
      </c>
      <c r="D10" s="151" t="s">
        <v>939</v>
      </c>
      <c r="E10" s="138">
        <v>2025400122</v>
      </c>
      <c r="F10" s="152">
        <v>45672</v>
      </c>
      <c r="G10" s="157" t="s">
        <v>940</v>
      </c>
      <c r="H10" s="134">
        <v>120000</v>
      </c>
      <c r="I10" s="153">
        <v>45784</v>
      </c>
      <c r="J10" s="153">
        <v>46148</v>
      </c>
      <c r="K10" s="154" t="s">
        <v>902</v>
      </c>
      <c r="L10" s="41"/>
    </row>
    <row r="11" spans="1:12" ht="124.5" customHeight="1">
      <c r="A11" s="130" t="s">
        <v>928</v>
      </c>
      <c r="B11" s="130" t="s">
        <v>942</v>
      </c>
      <c r="C11" s="141" t="s">
        <v>925</v>
      </c>
      <c r="D11" s="130" t="s">
        <v>926</v>
      </c>
      <c r="E11" s="142">
        <v>2024400381</v>
      </c>
      <c r="F11" s="131">
        <v>45772</v>
      </c>
      <c r="G11" s="155" t="s">
        <v>941</v>
      </c>
      <c r="H11" s="132">
        <v>59760</v>
      </c>
      <c r="I11" s="143">
        <v>45813</v>
      </c>
      <c r="J11" s="143">
        <v>46177</v>
      </c>
      <c r="K11" s="133" t="s">
        <v>902</v>
      </c>
      <c r="L11" s="41"/>
    </row>
    <row r="12" spans="1:12" ht="126">
      <c r="A12" s="151" t="s">
        <v>929</v>
      </c>
      <c r="B12" s="151" t="s">
        <v>943</v>
      </c>
      <c r="C12" s="137" t="s">
        <v>944</v>
      </c>
      <c r="D12" s="151" t="s">
        <v>945</v>
      </c>
      <c r="E12" s="138">
        <v>2025400192</v>
      </c>
      <c r="F12" s="152">
        <v>45709</v>
      </c>
      <c r="G12" s="157" t="s">
        <v>946</v>
      </c>
      <c r="H12" s="134">
        <v>51800</v>
      </c>
      <c r="I12" s="153">
        <v>45824</v>
      </c>
      <c r="J12" s="153">
        <v>46037</v>
      </c>
      <c r="K12" s="154" t="s">
        <v>902</v>
      </c>
      <c r="L12" s="41"/>
    </row>
    <row r="13" spans="1:12" ht="110.25">
      <c r="A13" s="130" t="s">
        <v>930</v>
      </c>
      <c r="B13" s="130" t="s">
        <v>935</v>
      </c>
      <c r="C13" s="141" t="s">
        <v>932</v>
      </c>
      <c r="D13" s="130" t="s">
        <v>933</v>
      </c>
      <c r="E13" s="142">
        <v>2025400164</v>
      </c>
      <c r="F13" s="131">
        <v>45695</v>
      </c>
      <c r="G13" s="155" t="s">
        <v>934</v>
      </c>
      <c r="H13" s="132">
        <v>11205</v>
      </c>
      <c r="I13" s="143">
        <v>45828</v>
      </c>
      <c r="J13" s="143">
        <v>46010</v>
      </c>
      <c r="K13" s="133" t="s">
        <v>902</v>
      </c>
      <c r="L13" s="41"/>
    </row>
    <row r="14" spans="1:12" ht="78.75">
      <c r="A14" s="151" t="s">
        <v>931</v>
      </c>
      <c r="B14" s="151" t="s">
        <v>935</v>
      </c>
      <c r="C14" s="137" t="s">
        <v>828</v>
      </c>
      <c r="D14" s="151" t="s">
        <v>829</v>
      </c>
      <c r="E14" s="138">
        <v>2025400299</v>
      </c>
      <c r="F14" s="152">
        <v>45782</v>
      </c>
      <c r="G14" s="140" t="s">
        <v>936</v>
      </c>
      <c r="H14" s="134">
        <v>50000</v>
      </c>
      <c r="I14" s="153">
        <v>45826</v>
      </c>
      <c r="J14" s="153">
        <v>46005</v>
      </c>
      <c r="K14" s="154" t="s">
        <v>902</v>
      </c>
      <c r="L14" s="41"/>
    </row>
    <row r="15" spans="1:12" ht="15.75">
      <c r="A15" s="124"/>
      <c r="B15" s="124"/>
      <c r="C15" s="158"/>
      <c r="D15" s="124"/>
      <c r="E15" s="159"/>
      <c r="F15" s="126"/>
      <c r="G15" s="125"/>
      <c r="H15" s="160"/>
      <c r="I15" s="161"/>
      <c r="J15" s="161"/>
      <c r="K15" s="133"/>
      <c r="L15" s="41"/>
    </row>
    <row r="16" spans="1:12" ht="15.75">
      <c r="A16" s="151"/>
      <c r="B16" s="151"/>
      <c r="C16" s="137"/>
      <c r="D16" s="151"/>
      <c r="E16" s="138"/>
      <c r="F16" s="152"/>
      <c r="G16" s="140"/>
      <c r="H16" s="134"/>
      <c r="I16" s="153"/>
      <c r="J16" s="153"/>
      <c r="K16" s="154"/>
      <c r="L16" s="41"/>
    </row>
    <row r="17" spans="1:12" ht="15.75">
      <c r="A17" s="130"/>
      <c r="B17" s="130"/>
      <c r="C17" s="141"/>
      <c r="D17" s="130"/>
      <c r="E17" s="142"/>
      <c r="F17" s="131"/>
      <c r="G17" s="178"/>
      <c r="H17" s="132"/>
      <c r="I17" s="143"/>
      <c r="J17" s="143"/>
      <c r="K17" s="133"/>
      <c r="L17" s="41"/>
    </row>
    <row r="18" spans="1:12" ht="15.75">
      <c r="A18" s="151"/>
      <c r="B18" s="151"/>
      <c r="C18" s="137"/>
      <c r="D18" s="151"/>
      <c r="E18" s="138"/>
      <c r="F18" s="152"/>
      <c r="G18" s="140"/>
      <c r="H18" s="134"/>
      <c r="I18" s="153"/>
      <c r="J18" s="153"/>
      <c r="K18" s="154"/>
      <c r="L18" s="41"/>
    </row>
    <row r="19" spans="1:12" ht="15.75">
      <c r="A19" s="130"/>
      <c r="B19" s="130"/>
      <c r="C19" s="135"/>
      <c r="D19" s="130"/>
      <c r="E19" s="136"/>
      <c r="F19" s="131"/>
      <c r="G19" s="178"/>
      <c r="H19" s="132"/>
      <c r="I19" s="143"/>
      <c r="J19" s="143"/>
      <c r="K19" s="133"/>
      <c r="L19" s="41"/>
    </row>
    <row r="20" spans="1:12" ht="15.75">
      <c r="A20" s="151"/>
      <c r="B20" s="151"/>
      <c r="C20" s="137"/>
      <c r="D20" s="151"/>
      <c r="E20" s="138"/>
      <c r="F20" s="152"/>
      <c r="G20" s="140"/>
      <c r="H20" s="134"/>
      <c r="I20" s="153"/>
      <c r="J20" s="153"/>
      <c r="K20" s="154"/>
      <c r="L20" s="41"/>
    </row>
    <row r="21" spans="1:12" ht="15.75">
      <c r="A21" s="130"/>
      <c r="B21" s="130"/>
      <c r="C21" s="141"/>
      <c r="D21" s="130"/>
      <c r="E21" s="142"/>
      <c r="F21" s="131"/>
      <c r="G21" s="178"/>
      <c r="H21" s="132"/>
      <c r="I21" s="143"/>
      <c r="J21" s="143"/>
      <c r="K21" s="133"/>
      <c r="L21" s="41"/>
    </row>
    <row r="22" spans="1:12" ht="15.75">
      <c r="A22" s="151"/>
      <c r="B22" s="151"/>
      <c r="C22" s="137"/>
      <c r="D22" s="151"/>
      <c r="E22" s="138"/>
      <c r="F22" s="152"/>
      <c r="G22" s="140"/>
      <c r="H22" s="134"/>
      <c r="I22" s="153"/>
      <c r="J22" s="153"/>
      <c r="K22" s="154"/>
      <c r="L22" s="41"/>
    </row>
    <row r="23" spans="1:12" ht="15.75">
      <c r="A23" s="130"/>
      <c r="B23" s="124"/>
      <c r="C23" s="158"/>
      <c r="D23" s="124"/>
      <c r="E23" s="159"/>
      <c r="F23" s="126"/>
      <c r="G23" s="125"/>
      <c r="H23" s="160"/>
      <c r="I23" s="161"/>
      <c r="J23" s="161"/>
      <c r="K23" s="127"/>
      <c r="L23" s="41"/>
    </row>
    <row r="24" spans="1:12" ht="15.75">
      <c r="A24" s="151"/>
      <c r="B24" s="151"/>
      <c r="C24" s="137"/>
      <c r="D24" s="151"/>
      <c r="E24" s="138"/>
      <c r="F24" s="152"/>
      <c r="G24" s="140"/>
      <c r="H24" s="134"/>
      <c r="I24" s="153"/>
      <c r="J24" s="153"/>
      <c r="K24" s="154"/>
      <c r="L24" s="41"/>
    </row>
    <row r="25" spans="1:12" ht="51.75" customHeight="1">
      <c r="A25" s="245" t="s">
        <v>908</v>
      </c>
      <c r="B25" s="245"/>
      <c r="C25" s="246"/>
      <c r="D25" s="246"/>
      <c r="E25" s="246"/>
      <c r="F25" s="246"/>
      <c r="G25" s="246"/>
      <c r="H25" s="246"/>
      <c r="I25" s="246"/>
      <c r="J25" s="246"/>
      <c r="K25" s="246"/>
    </row>
    <row r="26" spans="1:12" ht="31.5">
      <c r="A26" s="117" t="s">
        <v>901</v>
      </c>
      <c r="B26" s="117" t="s">
        <v>900</v>
      </c>
      <c r="C26" s="122" t="s">
        <v>862</v>
      </c>
      <c r="D26" s="122"/>
      <c r="E26" s="118" t="s">
        <v>3</v>
      </c>
      <c r="F26" s="118"/>
      <c r="G26" s="118"/>
      <c r="H26" s="123" t="s">
        <v>863</v>
      </c>
      <c r="I26" s="123"/>
      <c r="J26" s="123"/>
      <c r="K26" s="123"/>
    </row>
    <row r="27" spans="1:12" ht="12" customHeight="1">
      <c r="A27" s="117"/>
      <c r="B27" s="117"/>
      <c r="C27" s="117" t="s">
        <v>2</v>
      </c>
      <c r="D27" s="117" t="s">
        <v>1</v>
      </c>
      <c r="E27" s="119" t="s">
        <v>4</v>
      </c>
      <c r="F27" s="119" t="s">
        <v>5</v>
      </c>
      <c r="G27" s="119" t="s">
        <v>865</v>
      </c>
      <c r="H27" s="120" t="s">
        <v>868</v>
      </c>
      <c r="I27" s="120" t="s">
        <v>880</v>
      </c>
      <c r="J27" s="120" t="s">
        <v>881</v>
      </c>
      <c r="K27" s="121" t="s">
        <v>869</v>
      </c>
    </row>
    <row r="28" spans="1:12" ht="15.75" hidden="1" customHeight="1">
      <c r="A28" s="117"/>
      <c r="B28" s="117"/>
      <c r="C28" s="117"/>
      <c r="D28" s="117"/>
      <c r="E28" s="119"/>
      <c r="F28" s="119"/>
      <c r="G28" s="119"/>
      <c r="H28" s="120"/>
      <c r="I28" s="120"/>
      <c r="J28" s="120"/>
      <c r="K28" s="121"/>
    </row>
    <row r="29" spans="1:12" ht="45" customHeight="1">
      <c r="A29" s="247" t="s">
        <v>911</v>
      </c>
      <c r="B29" s="247" t="s">
        <v>921</v>
      </c>
      <c r="C29" s="124" t="s">
        <v>922</v>
      </c>
      <c r="D29" s="124" t="s">
        <v>923</v>
      </c>
      <c r="E29" s="247">
        <v>2024400381</v>
      </c>
      <c r="F29" s="249">
        <v>45457</v>
      </c>
      <c r="G29" s="250" t="s">
        <v>924</v>
      </c>
      <c r="H29" s="175">
        <v>31500</v>
      </c>
      <c r="I29" s="252">
        <v>45772</v>
      </c>
      <c r="J29" s="252">
        <v>46136</v>
      </c>
      <c r="K29" s="233" t="s">
        <v>902</v>
      </c>
    </row>
    <row r="30" spans="1:12" ht="55.5" customHeight="1">
      <c r="A30" s="248"/>
      <c r="B30" s="248"/>
      <c r="C30" s="125" t="s">
        <v>925</v>
      </c>
      <c r="D30" s="124" t="s">
        <v>926</v>
      </c>
      <c r="E30" s="248"/>
      <c r="F30" s="248"/>
      <c r="G30" s="251"/>
      <c r="H30" s="127">
        <v>119520</v>
      </c>
      <c r="I30" s="253"/>
      <c r="J30" s="253"/>
      <c r="K30" s="234"/>
    </row>
    <row r="31" spans="1:12" ht="15.75">
      <c r="A31" s="151"/>
      <c r="B31" s="151"/>
      <c r="C31" s="140"/>
      <c r="D31" s="151"/>
      <c r="E31" s="151"/>
      <c r="F31" s="152"/>
      <c r="G31" s="177"/>
      <c r="H31" s="134"/>
      <c r="I31" s="153"/>
      <c r="J31" s="153"/>
      <c r="K31" s="154"/>
    </row>
    <row r="32" spans="1:12" ht="15.75">
      <c r="A32" s="124"/>
      <c r="B32" s="124"/>
      <c r="C32" s="125"/>
      <c r="D32" s="124"/>
      <c r="E32" s="144"/>
      <c r="F32" s="126"/>
      <c r="G32" s="176"/>
      <c r="H32" s="127"/>
      <c r="I32" s="129"/>
      <c r="J32" s="129"/>
      <c r="K32" s="133"/>
    </row>
    <row r="33" spans="1:11" ht="15.75">
      <c r="A33" s="151"/>
      <c r="B33" s="151"/>
      <c r="C33" s="137"/>
      <c r="D33" s="151"/>
      <c r="E33" s="179"/>
      <c r="F33" s="152"/>
      <c r="G33" s="177"/>
      <c r="H33" s="154"/>
      <c r="I33" s="153"/>
      <c r="J33" s="153"/>
      <c r="K33" s="154"/>
    </row>
    <row r="34" spans="1:11" ht="15.75">
      <c r="A34" s="124"/>
      <c r="B34" s="124"/>
      <c r="C34" s="125"/>
      <c r="D34" s="124"/>
      <c r="E34" s="144"/>
      <c r="F34" s="126"/>
      <c r="G34" s="176"/>
      <c r="H34" s="127"/>
      <c r="I34" s="129"/>
      <c r="J34" s="129"/>
      <c r="K34" s="133"/>
    </row>
    <row r="35" spans="1:11" ht="15.75">
      <c r="A35" s="151"/>
      <c r="B35" s="151"/>
      <c r="C35" s="140"/>
      <c r="D35" s="151"/>
      <c r="E35" s="179"/>
      <c r="F35" s="152"/>
      <c r="G35" s="177"/>
      <c r="H35" s="154"/>
      <c r="I35" s="153"/>
      <c r="J35" s="153"/>
      <c r="K35" s="154"/>
    </row>
    <row r="36" spans="1:11" ht="15.75">
      <c r="A36" s="247"/>
      <c r="B36" s="247"/>
      <c r="C36" s="125"/>
      <c r="D36" s="124"/>
      <c r="E36" s="235"/>
      <c r="F36" s="249"/>
      <c r="G36" s="176"/>
      <c r="H36" s="127"/>
      <c r="I36" s="255"/>
      <c r="J36" s="255"/>
      <c r="K36" s="233"/>
    </row>
    <row r="37" spans="1:11" ht="15.75">
      <c r="A37" s="248"/>
      <c r="B37" s="248"/>
      <c r="C37" s="125"/>
      <c r="D37" s="124"/>
      <c r="E37" s="236"/>
      <c r="F37" s="254"/>
      <c r="G37" s="176"/>
      <c r="H37" s="127"/>
      <c r="I37" s="256"/>
      <c r="J37" s="256"/>
      <c r="K37" s="234"/>
    </row>
    <row r="38" spans="1:11" ht="15.75">
      <c r="A38" s="124"/>
      <c r="B38" s="124"/>
      <c r="C38" s="125"/>
      <c r="D38" s="124"/>
      <c r="E38" s="144"/>
      <c r="F38" s="126"/>
      <c r="G38" s="176"/>
      <c r="H38" s="127"/>
      <c r="I38" s="129"/>
      <c r="J38" s="129"/>
      <c r="K38" s="133"/>
    </row>
    <row r="39" spans="1:11" ht="15.75">
      <c r="A39" s="146"/>
      <c r="B39" s="146"/>
      <c r="C39" s="147"/>
      <c r="D39" s="146"/>
      <c r="E39" s="146"/>
      <c r="F39" s="148"/>
      <c r="G39" s="146"/>
      <c r="H39" s="149"/>
      <c r="I39" s="150"/>
      <c r="J39" s="150"/>
      <c r="K39" s="145"/>
    </row>
    <row r="40" spans="1:11" ht="15.75">
      <c r="A40" s="259"/>
      <c r="B40" s="259"/>
      <c r="C40" s="259"/>
      <c r="D40" s="259"/>
      <c r="E40" s="259"/>
      <c r="F40" s="259"/>
      <c r="G40" s="259"/>
      <c r="H40" s="259"/>
      <c r="I40" s="259"/>
      <c r="J40" s="259"/>
      <c r="K40" s="97"/>
    </row>
    <row r="41" spans="1:11" ht="47.25" customHeight="1">
      <c r="A41" s="257" t="s">
        <v>907</v>
      </c>
      <c r="B41" s="258"/>
      <c r="C41" s="258"/>
      <c r="D41" s="258"/>
      <c r="E41" s="258"/>
      <c r="F41" s="258"/>
      <c r="G41" s="258"/>
      <c r="H41" s="258"/>
      <c r="I41" s="258"/>
      <c r="J41" s="258"/>
      <c r="K41" s="97"/>
    </row>
    <row r="42" spans="1:11" ht="15.75">
      <c r="A42" s="258"/>
      <c r="B42" s="258"/>
      <c r="C42" s="258"/>
      <c r="D42" s="258"/>
      <c r="E42" s="258"/>
      <c r="F42" s="258"/>
      <c r="G42" s="258"/>
      <c r="H42" s="258"/>
      <c r="I42" s="258"/>
      <c r="J42" s="258"/>
      <c r="K42" s="97"/>
    </row>
    <row r="43" spans="1:11" ht="32.25" thickBot="1">
      <c r="A43" s="106" t="s">
        <v>885</v>
      </c>
      <c r="B43" s="107" t="s">
        <v>862</v>
      </c>
      <c r="C43" s="108"/>
      <c r="D43" s="109" t="s">
        <v>3</v>
      </c>
      <c r="E43" s="110"/>
      <c r="F43" s="111"/>
      <c r="G43" s="112" t="s">
        <v>863</v>
      </c>
      <c r="H43" s="113"/>
      <c r="I43" s="114"/>
      <c r="J43" s="115"/>
      <c r="K43" s="97"/>
    </row>
    <row r="44" spans="1:11" ht="12.75" customHeight="1">
      <c r="A44" s="98"/>
      <c r="B44" s="99" t="s">
        <v>2</v>
      </c>
      <c r="C44" s="100" t="s">
        <v>1</v>
      </c>
      <c r="D44" s="101" t="s">
        <v>4</v>
      </c>
      <c r="E44" s="101" t="s">
        <v>5</v>
      </c>
      <c r="F44" s="102" t="s">
        <v>865</v>
      </c>
      <c r="G44" s="103" t="s">
        <v>868</v>
      </c>
      <c r="H44" s="104" t="s">
        <v>880</v>
      </c>
      <c r="I44" s="103" t="s">
        <v>881</v>
      </c>
      <c r="J44" s="105" t="s">
        <v>869</v>
      </c>
      <c r="K44" s="97"/>
    </row>
    <row r="45" spans="1:11" ht="13.5" customHeight="1">
      <c r="A45" s="167"/>
      <c r="B45" s="168"/>
      <c r="C45" s="168"/>
      <c r="D45" s="169"/>
      <c r="E45" s="169"/>
      <c r="F45" s="169"/>
      <c r="G45" s="170"/>
      <c r="H45" s="171"/>
      <c r="I45" s="170"/>
      <c r="J45" s="128"/>
      <c r="K45" s="97"/>
    </row>
    <row r="46" spans="1:11" ht="15.75">
      <c r="A46" s="172"/>
      <c r="B46" s="172"/>
      <c r="C46" s="172"/>
      <c r="D46" s="172"/>
      <c r="E46" s="173"/>
      <c r="F46" s="172"/>
      <c r="G46" s="174"/>
      <c r="H46" s="116"/>
      <c r="I46" s="116"/>
      <c r="J46" s="124"/>
      <c r="K46" s="96"/>
    </row>
    <row r="47" spans="1:11" ht="15.75">
      <c r="A47" s="151"/>
      <c r="B47" s="151"/>
      <c r="C47" s="151"/>
      <c r="D47" s="151"/>
      <c r="E47" s="162"/>
      <c r="F47" s="165"/>
      <c r="G47" s="164"/>
      <c r="H47" s="166"/>
      <c r="I47" s="166"/>
      <c r="J47" s="163"/>
      <c r="K47" s="96"/>
    </row>
    <row r="48" spans="1:11" ht="15.75">
      <c r="A48" s="180"/>
      <c r="B48" s="180"/>
      <c r="C48" s="181"/>
      <c r="D48" s="96"/>
      <c r="E48" s="181"/>
      <c r="F48" s="181"/>
      <c r="G48" s="181"/>
      <c r="H48" s="182"/>
      <c r="I48" s="182"/>
      <c r="J48" s="182"/>
      <c r="K48" s="96"/>
    </row>
    <row r="49" spans="1:11">
      <c r="A49" s="19"/>
      <c r="B49" s="19"/>
      <c r="C49" s="21"/>
      <c r="D49" s="23"/>
      <c r="E49" s="21"/>
      <c r="F49" s="21"/>
      <c r="G49" s="21"/>
      <c r="H49" s="40"/>
      <c r="I49" s="40"/>
      <c r="J49" s="40"/>
      <c r="K49" s="23"/>
    </row>
    <row r="50" spans="1:11">
      <c r="A50" s="19"/>
      <c r="B50" s="19"/>
      <c r="C50" s="21"/>
      <c r="D50" s="23"/>
      <c r="E50" s="21"/>
      <c r="F50" s="21"/>
      <c r="G50" s="21"/>
      <c r="H50" s="40"/>
      <c r="I50" s="40"/>
      <c r="J50" s="40"/>
      <c r="K50" s="23"/>
    </row>
    <row r="51" spans="1:11">
      <c r="A51" s="19"/>
      <c r="B51" s="19"/>
      <c r="C51" s="21"/>
      <c r="D51" s="23"/>
      <c r="E51" s="21"/>
      <c r="F51" s="21"/>
      <c r="G51" s="21"/>
      <c r="H51" s="40"/>
      <c r="I51" s="40"/>
      <c r="J51" s="40"/>
      <c r="K51" s="23"/>
    </row>
    <row r="52" spans="1:11">
      <c r="A52" s="19"/>
      <c r="B52" s="19"/>
      <c r="C52" s="21"/>
      <c r="D52" s="23"/>
      <c r="E52" s="21"/>
      <c r="F52" s="21"/>
      <c r="G52" s="21"/>
      <c r="H52" s="40"/>
      <c r="I52" s="40"/>
      <c r="J52" s="40"/>
      <c r="K52" s="23"/>
    </row>
    <row r="53" spans="1:11">
      <c r="A53" s="19"/>
      <c r="B53" s="19"/>
      <c r="C53" s="21"/>
      <c r="D53" s="23"/>
      <c r="E53" s="21"/>
      <c r="F53" s="21"/>
      <c r="G53" s="21"/>
      <c r="H53" s="40"/>
      <c r="I53" s="40"/>
      <c r="J53" s="40"/>
      <c r="K53" s="23"/>
    </row>
    <row r="54" spans="1:11">
      <c r="A54" s="19"/>
      <c r="B54" s="19"/>
      <c r="C54" s="21"/>
      <c r="D54" s="23"/>
      <c r="E54" s="21"/>
      <c r="F54" s="21"/>
      <c r="G54" s="21"/>
      <c r="H54" s="40"/>
      <c r="I54" s="40"/>
      <c r="J54" s="40"/>
      <c r="K54" s="23"/>
    </row>
    <row r="55" spans="1:11">
      <c r="A55" s="19"/>
      <c r="B55" s="19"/>
      <c r="C55" s="21"/>
      <c r="D55" s="23"/>
      <c r="E55" s="21"/>
      <c r="F55" s="21"/>
      <c r="G55" s="21"/>
      <c r="H55" s="40"/>
      <c r="I55" s="40"/>
      <c r="J55" s="40"/>
      <c r="K55" s="23"/>
    </row>
    <row r="56" spans="1:11">
      <c r="A56" s="19"/>
      <c r="B56" s="19"/>
      <c r="C56" s="21"/>
      <c r="D56" s="23"/>
      <c r="E56" s="21"/>
      <c r="F56" s="21"/>
      <c r="G56" s="21"/>
      <c r="H56" s="40"/>
      <c r="I56" s="40"/>
      <c r="J56" s="40"/>
      <c r="K56" s="23"/>
    </row>
    <row r="57" spans="1:11">
      <c r="A57" s="19"/>
      <c r="B57" s="19"/>
      <c r="C57" s="21"/>
      <c r="D57" s="23"/>
      <c r="E57" s="21"/>
      <c r="F57" s="21"/>
      <c r="G57" s="21"/>
      <c r="H57" s="40"/>
      <c r="I57" s="40"/>
      <c r="J57" s="40"/>
      <c r="K57" s="23"/>
    </row>
    <row r="58" spans="1:11">
      <c r="A58" s="19"/>
      <c r="B58" s="19"/>
      <c r="C58" s="21"/>
      <c r="D58" s="23"/>
      <c r="E58" s="21"/>
      <c r="F58" s="21"/>
      <c r="G58" s="21"/>
      <c r="H58" s="40"/>
      <c r="I58" s="40"/>
      <c r="J58" s="40"/>
      <c r="K58" s="23"/>
    </row>
    <row r="59" spans="1:11">
      <c r="A59" s="19"/>
      <c r="B59" s="19"/>
      <c r="C59" s="21"/>
      <c r="D59" s="23"/>
      <c r="E59" s="21"/>
      <c r="F59" s="21"/>
      <c r="G59" s="21"/>
      <c r="H59" s="40"/>
      <c r="I59" s="40"/>
      <c r="J59" s="40"/>
      <c r="K59" s="23"/>
    </row>
    <row r="60" spans="1:11">
      <c r="A60" s="19"/>
      <c r="B60" s="19"/>
      <c r="C60" s="21"/>
      <c r="D60" s="23"/>
      <c r="E60" s="21"/>
      <c r="F60" s="21"/>
      <c r="G60" s="21"/>
      <c r="H60" s="40"/>
      <c r="I60" s="40"/>
      <c r="J60" s="40"/>
      <c r="K60" s="23"/>
    </row>
    <row r="61" spans="1:11">
      <c r="A61" s="19"/>
      <c r="B61" s="19"/>
      <c r="C61" s="21"/>
      <c r="D61" s="23"/>
      <c r="E61" s="21"/>
      <c r="F61" s="21"/>
      <c r="G61" s="21"/>
      <c r="H61" s="40"/>
      <c r="I61" s="40"/>
      <c r="J61" s="40"/>
      <c r="K61" s="23"/>
    </row>
    <row r="62" spans="1:11">
      <c r="A62" s="19"/>
      <c r="B62" s="19"/>
      <c r="C62" s="21"/>
      <c r="D62" s="23"/>
      <c r="E62" s="21"/>
      <c r="F62" s="21"/>
      <c r="G62" s="21"/>
      <c r="H62" s="40"/>
      <c r="I62" s="40"/>
      <c r="J62" s="40"/>
      <c r="K62" s="23"/>
    </row>
    <row r="63" spans="1:11">
      <c r="A63" s="19"/>
      <c r="B63" s="19"/>
      <c r="C63" s="21"/>
      <c r="D63" s="23"/>
      <c r="E63" s="21"/>
      <c r="F63" s="21"/>
      <c r="G63" s="21"/>
      <c r="H63" s="40"/>
      <c r="I63" s="40"/>
      <c r="J63" s="40"/>
      <c r="K63" s="23"/>
    </row>
    <row r="64" spans="1:11">
      <c r="A64" s="19"/>
      <c r="B64" s="19"/>
      <c r="C64" s="21"/>
      <c r="D64" s="23"/>
      <c r="E64" s="21"/>
      <c r="F64" s="21"/>
      <c r="G64" s="21"/>
      <c r="H64" s="40"/>
      <c r="I64" s="40"/>
      <c r="J64" s="40"/>
      <c r="K64" s="23"/>
    </row>
    <row r="65" spans="1:11">
      <c r="A65" s="19"/>
      <c r="B65" s="19"/>
      <c r="C65" s="21"/>
      <c r="D65" s="23"/>
      <c r="E65" s="21"/>
      <c r="F65" s="21"/>
      <c r="G65" s="21"/>
      <c r="H65" s="40"/>
      <c r="I65" s="40"/>
      <c r="J65" s="40"/>
      <c r="K65" s="23"/>
    </row>
    <row r="66" spans="1:11">
      <c r="A66" s="19"/>
      <c r="B66" s="19"/>
      <c r="C66" s="21"/>
      <c r="D66" s="23"/>
      <c r="E66" s="21"/>
      <c r="F66" s="21"/>
      <c r="G66" s="21"/>
      <c r="H66" s="40"/>
      <c r="I66" s="40"/>
      <c r="J66" s="40"/>
      <c r="K66" s="23"/>
    </row>
    <row r="67" spans="1:11">
      <c r="A67" s="19"/>
      <c r="B67" s="19"/>
      <c r="C67" s="21"/>
      <c r="D67" s="23"/>
      <c r="E67" s="21"/>
      <c r="F67" s="21"/>
      <c r="G67" s="21"/>
      <c r="H67" s="40"/>
      <c r="I67" s="40"/>
      <c r="J67" s="40"/>
      <c r="K67" s="23"/>
    </row>
    <row r="68" spans="1:11">
      <c r="A68" s="19"/>
      <c r="B68" s="19"/>
      <c r="C68" s="21"/>
      <c r="D68" s="23"/>
      <c r="E68" s="21"/>
      <c r="F68" s="21"/>
      <c r="G68" s="21"/>
      <c r="H68" s="40"/>
      <c r="I68" s="40"/>
      <c r="J68" s="40"/>
      <c r="K68" s="23"/>
    </row>
    <row r="69" spans="1:11">
      <c r="A69" s="19"/>
      <c r="B69" s="19"/>
      <c r="C69" s="21"/>
      <c r="D69" s="23"/>
      <c r="E69" s="21"/>
      <c r="F69" s="21"/>
      <c r="G69" s="21"/>
      <c r="H69" s="40"/>
      <c r="I69" s="40"/>
      <c r="J69" s="40"/>
      <c r="K69" s="23"/>
    </row>
    <row r="70" spans="1:11">
      <c r="A70" s="19"/>
      <c r="B70" s="19"/>
      <c r="C70" s="21"/>
      <c r="D70" s="23"/>
      <c r="E70" s="21"/>
      <c r="F70" s="21"/>
      <c r="G70" s="21"/>
      <c r="H70" s="40"/>
      <c r="I70" s="40"/>
      <c r="J70" s="40"/>
      <c r="K70" s="23"/>
    </row>
    <row r="71" spans="1:11">
      <c r="A71" s="19"/>
      <c r="B71" s="19"/>
      <c r="C71" s="21"/>
      <c r="D71" s="23"/>
      <c r="E71" s="21"/>
      <c r="F71" s="21"/>
      <c r="G71" s="21"/>
      <c r="H71" s="40"/>
      <c r="I71" s="40"/>
      <c r="J71" s="40"/>
      <c r="K71" s="23"/>
    </row>
    <row r="72" spans="1:11">
      <c r="A72" s="19"/>
      <c r="B72" s="19"/>
      <c r="C72" s="21"/>
      <c r="D72" s="23"/>
      <c r="E72" s="21"/>
      <c r="F72" s="21"/>
      <c r="G72" s="21"/>
      <c r="H72" s="40"/>
      <c r="I72" s="40"/>
      <c r="J72" s="40"/>
      <c r="K72" s="23"/>
    </row>
    <row r="73" spans="1:11">
      <c r="A73" s="19"/>
      <c r="B73" s="19"/>
      <c r="C73" s="21"/>
      <c r="D73" s="23"/>
      <c r="E73" s="21"/>
      <c r="F73" s="21"/>
      <c r="G73" s="21"/>
      <c r="H73" s="40"/>
      <c r="I73" s="40"/>
      <c r="J73" s="40"/>
      <c r="K73" s="23"/>
    </row>
    <row r="74" spans="1:11">
      <c r="A74" s="19"/>
      <c r="B74" s="19"/>
      <c r="C74" s="21"/>
      <c r="D74" s="23"/>
      <c r="E74" s="21"/>
      <c r="F74" s="21"/>
      <c r="G74" s="21"/>
      <c r="H74" s="40"/>
      <c r="I74" s="40"/>
      <c r="J74" s="40"/>
      <c r="K74" s="23"/>
    </row>
    <row r="75" spans="1:11">
      <c r="A75" s="19"/>
      <c r="B75" s="19"/>
      <c r="C75" s="21"/>
      <c r="D75" s="23"/>
      <c r="E75" s="21"/>
      <c r="F75" s="21"/>
      <c r="G75" s="21"/>
      <c r="H75" s="40"/>
      <c r="I75" s="40"/>
      <c r="J75" s="40"/>
      <c r="K75" s="23"/>
    </row>
    <row r="76" spans="1:11">
      <c r="A76" s="19"/>
      <c r="B76" s="19"/>
      <c r="C76" s="21"/>
      <c r="D76" s="23"/>
      <c r="E76" s="21"/>
      <c r="F76" s="21"/>
      <c r="G76" s="21"/>
      <c r="H76" s="40"/>
      <c r="I76" s="40"/>
      <c r="J76" s="40"/>
      <c r="K76" s="23"/>
    </row>
    <row r="77" spans="1:11">
      <c r="A77" s="19"/>
      <c r="B77" s="19"/>
      <c r="C77" s="21"/>
      <c r="D77" s="23"/>
      <c r="E77" s="21"/>
      <c r="F77" s="21"/>
      <c r="G77" s="21"/>
      <c r="H77" s="40"/>
      <c r="I77" s="40"/>
      <c r="J77" s="40"/>
      <c r="K77" s="23"/>
    </row>
    <row r="78" spans="1:11">
      <c r="A78" s="19"/>
      <c r="B78" s="19"/>
      <c r="C78" s="21"/>
      <c r="D78" s="23"/>
      <c r="E78" s="21"/>
      <c r="F78" s="21"/>
      <c r="G78" s="21"/>
      <c r="H78" s="40"/>
      <c r="I78" s="40"/>
      <c r="J78" s="40"/>
      <c r="K78" s="23"/>
    </row>
    <row r="79" spans="1:11">
      <c r="A79" s="19"/>
      <c r="B79" s="19"/>
      <c r="C79" s="21"/>
      <c r="D79" s="23"/>
      <c r="E79" s="21"/>
      <c r="F79" s="21"/>
      <c r="G79" s="21"/>
      <c r="H79" s="40"/>
      <c r="I79" s="40"/>
      <c r="J79" s="40"/>
      <c r="K79" s="23"/>
    </row>
    <row r="80" spans="1:11">
      <c r="A80" s="19"/>
      <c r="B80" s="19"/>
      <c r="C80" s="21"/>
      <c r="D80" s="23"/>
      <c r="E80" s="21"/>
      <c r="F80" s="21"/>
      <c r="G80" s="21"/>
      <c r="H80" s="40"/>
      <c r="I80" s="40"/>
      <c r="J80" s="40"/>
      <c r="K80" s="23"/>
    </row>
    <row r="81" spans="1:11">
      <c r="A81" s="19"/>
      <c r="B81" s="19"/>
      <c r="C81" s="21"/>
      <c r="D81" s="23"/>
      <c r="E81" s="21"/>
      <c r="F81" s="21"/>
      <c r="G81" s="21"/>
      <c r="H81" s="40"/>
      <c r="I81" s="40"/>
      <c r="J81" s="40"/>
      <c r="K81" s="23"/>
    </row>
    <row r="82" spans="1:11">
      <c r="A82" s="19"/>
      <c r="B82" s="19"/>
      <c r="C82" s="21"/>
      <c r="D82" s="23"/>
      <c r="E82" s="21"/>
      <c r="F82" s="21"/>
      <c r="G82" s="21"/>
      <c r="H82" s="40"/>
      <c r="I82" s="40"/>
      <c r="J82" s="40"/>
      <c r="K82" s="23"/>
    </row>
    <row r="83" spans="1:11">
      <c r="A83" s="19"/>
      <c r="B83" s="19"/>
      <c r="C83" s="21"/>
      <c r="D83" s="23"/>
      <c r="E83" s="21"/>
      <c r="F83" s="21"/>
      <c r="G83" s="21"/>
      <c r="H83" s="40"/>
      <c r="I83" s="40"/>
      <c r="J83" s="40"/>
      <c r="K83" s="23"/>
    </row>
    <row r="84" spans="1:11">
      <c r="A84" s="19"/>
      <c r="B84" s="19"/>
      <c r="C84" s="21"/>
      <c r="D84" s="23"/>
      <c r="E84" s="21"/>
      <c r="F84" s="21"/>
      <c r="G84" s="21"/>
      <c r="H84" s="40"/>
      <c r="I84" s="40"/>
      <c r="J84" s="40"/>
      <c r="K84" s="23"/>
    </row>
    <row r="85" spans="1:11">
      <c r="A85" s="19"/>
      <c r="B85" s="19"/>
      <c r="C85" s="21"/>
      <c r="D85" s="23"/>
      <c r="E85" s="21"/>
      <c r="F85" s="21"/>
      <c r="G85" s="21"/>
      <c r="H85" s="40"/>
      <c r="I85" s="40"/>
      <c r="J85" s="40"/>
      <c r="K85" s="23"/>
    </row>
    <row r="86" spans="1:11">
      <c r="A86" s="19"/>
      <c r="B86" s="19"/>
      <c r="C86" s="21"/>
      <c r="D86" s="23"/>
      <c r="E86" s="21"/>
      <c r="F86" s="21"/>
      <c r="G86" s="21"/>
      <c r="H86" s="40"/>
      <c r="I86" s="40"/>
      <c r="J86" s="40"/>
      <c r="K86" s="23"/>
    </row>
    <row r="87" spans="1:11">
      <c r="A87" s="19"/>
      <c r="B87" s="19"/>
      <c r="C87" s="21"/>
      <c r="D87" s="23"/>
      <c r="E87" s="21"/>
      <c r="F87" s="21"/>
      <c r="G87" s="21"/>
      <c r="H87" s="40"/>
      <c r="I87" s="40"/>
      <c r="J87" s="40"/>
      <c r="K87" s="23"/>
    </row>
    <row r="88" spans="1:11">
      <c r="A88" s="19"/>
      <c r="B88" s="19"/>
      <c r="C88" s="21"/>
      <c r="D88" s="23"/>
      <c r="E88" s="21"/>
      <c r="F88" s="21"/>
      <c r="G88" s="21"/>
      <c r="H88" s="40"/>
      <c r="I88" s="40"/>
      <c r="J88" s="40"/>
      <c r="K88" s="23"/>
    </row>
    <row r="89" spans="1:11">
      <c r="A89" s="19"/>
      <c r="B89" s="19"/>
      <c r="C89" s="21"/>
      <c r="D89" s="23"/>
      <c r="E89" s="21"/>
      <c r="F89" s="21"/>
      <c r="G89" s="21"/>
      <c r="H89" s="40"/>
      <c r="I89" s="40"/>
      <c r="J89" s="40"/>
      <c r="K89" s="23"/>
    </row>
    <row r="90" spans="1:11">
      <c r="A90" s="19"/>
      <c r="B90" s="19"/>
      <c r="C90" s="21"/>
      <c r="D90" s="23"/>
      <c r="E90" s="21"/>
      <c r="F90" s="21"/>
      <c r="G90" s="21"/>
      <c r="H90" s="40"/>
      <c r="I90" s="40"/>
      <c r="J90" s="40"/>
      <c r="K90" s="23"/>
    </row>
    <row r="91" spans="1:11">
      <c r="A91" s="19"/>
      <c r="B91" s="19"/>
      <c r="C91" s="21"/>
      <c r="D91" s="23"/>
      <c r="E91" s="21"/>
      <c r="F91" s="21"/>
      <c r="G91" s="21"/>
      <c r="H91" s="40"/>
      <c r="I91" s="40"/>
      <c r="J91" s="40"/>
      <c r="K91" s="23"/>
    </row>
    <row r="92" spans="1:11">
      <c r="A92" s="19"/>
      <c r="B92" s="19"/>
      <c r="C92" s="21"/>
      <c r="D92" s="23"/>
      <c r="E92" s="21"/>
      <c r="F92" s="21"/>
      <c r="G92" s="21"/>
      <c r="H92" s="40"/>
      <c r="I92" s="40"/>
      <c r="J92" s="40"/>
      <c r="K92" s="23"/>
    </row>
    <row r="93" spans="1:11">
      <c r="A93" s="19"/>
      <c r="B93" s="19"/>
      <c r="C93" s="21"/>
      <c r="D93" s="23"/>
      <c r="E93" s="21"/>
      <c r="F93" s="21"/>
      <c r="G93" s="21"/>
      <c r="H93" s="40"/>
      <c r="I93" s="40"/>
      <c r="J93" s="40"/>
      <c r="K93" s="23"/>
    </row>
    <row r="94" spans="1:11">
      <c r="A94" s="19"/>
      <c r="B94" s="19"/>
      <c r="C94" s="21"/>
      <c r="D94" s="23"/>
      <c r="E94" s="21"/>
      <c r="F94" s="21"/>
      <c r="G94" s="21"/>
      <c r="H94" s="40"/>
      <c r="I94" s="40"/>
      <c r="J94" s="40"/>
      <c r="K94" s="23"/>
    </row>
    <row r="95" spans="1:11">
      <c r="A95" s="19"/>
      <c r="B95" s="19"/>
      <c r="C95" s="21"/>
      <c r="D95" s="23"/>
      <c r="E95" s="21"/>
      <c r="F95" s="21"/>
      <c r="G95" s="21"/>
      <c r="H95" s="40"/>
      <c r="I95" s="40"/>
      <c r="J95" s="40"/>
      <c r="K95" s="23"/>
    </row>
    <row r="96" spans="1:11">
      <c r="A96" s="19"/>
      <c r="B96" s="19"/>
      <c r="C96" s="21"/>
      <c r="D96" s="23"/>
      <c r="E96" s="21"/>
      <c r="F96" s="21"/>
      <c r="G96" s="21"/>
      <c r="H96" s="40"/>
      <c r="I96" s="40"/>
      <c r="J96" s="40"/>
      <c r="K96" s="23"/>
    </row>
    <row r="97" spans="1:11">
      <c r="A97" s="19"/>
      <c r="B97" s="19"/>
      <c r="C97" s="21"/>
      <c r="D97" s="23"/>
      <c r="E97" s="21"/>
      <c r="F97" s="21"/>
      <c r="G97" s="21"/>
      <c r="H97" s="40"/>
      <c r="I97" s="40"/>
      <c r="J97" s="40"/>
      <c r="K97" s="23"/>
    </row>
    <row r="98" spans="1:11">
      <c r="A98" s="19"/>
      <c r="B98" s="19"/>
      <c r="C98" s="21"/>
      <c r="D98" s="23"/>
      <c r="E98" s="21"/>
      <c r="F98" s="21"/>
      <c r="G98" s="21"/>
      <c r="H98" s="40"/>
      <c r="I98" s="40"/>
      <c r="J98" s="40"/>
      <c r="K98" s="23"/>
    </row>
    <row r="99" spans="1:11">
      <c r="A99" s="19"/>
      <c r="B99" s="19"/>
      <c r="C99" s="21"/>
      <c r="D99" s="23"/>
      <c r="E99" s="21"/>
      <c r="F99" s="21"/>
      <c r="G99" s="21"/>
      <c r="H99" s="40"/>
      <c r="I99" s="40"/>
      <c r="J99" s="40"/>
      <c r="K99" s="23"/>
    </row>
    <row r="100" spans="1:11">
      <c r="A100" s="19"/>
      <c r="B100" s="19"/>
      <c r="C100" s="21"/>
      <c r="D100" s="23"/>
      <c r="E100" s="21"/>
      <c r="F100" s="21"/>
      <c r="G100" s="21"/>
      <c r="H100" s="40"/>
      <c r="I100" s="40"/>
      <c r="J100" s="40"/>
      <c r="K100" s="23"/>
    </row>
    <row r="101" spans="1:11">
      <c r="A101" s="19"/>
      <c r="B101" s="19"/>
      <c r="C101" s="21"/>
      <c r="D101" s="23"/>
      <c r="E101" s="21"/>
      <c r="F101" s="21"/>
      <c r="G101" s="21"/>
      <c r="H101" s="40"/>
      <c r="I101" s="40"/>
      <c r="J101" s="40"/>
      <c r="K101" s="23"/>
    </row>
    <row r="102" spans="1:11">
      <c r="A102" s="19"/>
      <c r="B102" s="19"/>
      <c r="C102" s="21"/>
      <c r="D102" s="23"/>
      <c r="E102" s="21"/>
      <c r="F102" s="21"/>
      <c r="G102" s="21"/>
      <c r="H102" s="40"/>
      <c r="I102" s="40"/>
      <c r="J102" s="40"/>
      <c r="K102" s="23"/>
    </row>
    <row r="103" spans="1:11">
      <c r="A103" s="19"/>
      <c r="B103" s="19"/>
      <c r="C103" s="21"/>
      <c r="D103" s="23"/>
      <c r="E103" s="21"/>
      <c r="F103" s="21"/>
      <c r="G103" s="21"/>
      <c r="H103" s="40"/>
      <c r="I103" s="40"/>
      <c r="J103" s="40"/>
      <c r="K103" s="23"/>
    </row>
    <row r="104" spans="1:11">
      <c r="A104" s="19"/>
      <c r="B104" s="19"/>
      <c r="C104" s="21"/>
      <c r="D104" s="23"/>
      <c r="E104" s="21"/>
      <c r="F104" s="21"/>
      <c r="G104" s="21"/>
      <c r="H104" s="40"/>
      <c r="I104" s="40"/>
      <c r="J104" s="40"/>
      <c r="K104" s="23"/>
    </row>
    <row r="105" spans="1:11">
      <c r="A105" s="19"/>
      <c r="B105" s="19"/>
      <c r="C105" s="21"/>
      <c r="D105" s="23"/>
      <c r="E105" s="21"/>
      <c r="F105" s="21"/>
      <c r="G105" s="21"/>
      <c r="H105" s="40"/>
      <c r="I105" s="40"/>
      <c r="J105" s="40"/>
      <c r="K105" s="23"/>
    </row>
    <row r="106" spans="1:11">
      <c r="A106" s="19"/>
      <c r="B106" s="19"/>
      <c r="C106" s="21"/>
      <c r="D106" s="23"/>
      <c r="E106" s="21"/>
      <c r="F106" s="21"/>
      <c r="G106" s="21"/>
      <c r="H106" s="40"/>
      <c r="I106" s="40"/>
      <c r="J106" s="40"/>
      <c r="K106" s="23"/>
    </row>
    <row r="107" spans="1:11">
      <c r="A107" s="19"/>
      <c r="B107" s="19"/>
      <c r="C107" s="21"/>
      <c r="D107" s="23"/>
      <c r="E107" s="21"/>
      <c r="F107" s="21"/>
      <c r="G107" s="21"/>
      <c r="H107" s="40"/>
      <c r="I107" s="40"/>
      <c r="J107" s="40"/>
      <c r="K107" s="23"/>
    </row>
    <row r="108" spans="1:11">
      <c r="A108" s="19"/>
      <c r="B108" s="19"/>
      <c r="C108" s="21"/>
      <c r="D108" s="23"/>
      <c r="E108" s="21"/>
      <c r="F108" s="21"/>
      <c r="G108" s="21"/>
      <c r="H108" s="40"/>
      <c r="I108" s="40"/>
      <c r="J108" s="40"/>
      <c r="K108" s="23"/>
    </row>
    <row r="109" spans="1:11">
      <c r="A109" s="19"/>
      <c r="B109" s="19"/>
      <c r="C109" s="21"/>
      <c r="D109" s="23"/>
      <c r="E109" s="21"/>
      <c r="F109" s="21"/>
      <c r="G109" s="21"/>
      <c r="H109" s="40"/>
      <c r="I109" s="40"/>
      <c r="J109" s="40"/>
      <c r="K109" s="23"/>
    </row>
    <row r="110" spans="1:11">
      <c r="A110" s="19"/>
      <c r="B110" s="19"/>
      <c r="C110" s="21"/>
      <c r="D110" s="23"/>
      <c r="E110" s="21"/>
      <c r="F110" s="21"/>
      <c r="G110" s="21"/>
      <c r="H110" s="40"/>
      <c r="I110" s="40"/>
      <c r="J110" s="40"/>
      <c r="K110" s="23"/>
    </row>
    <row r="111" spans="1:11">
      <c r="A111" s="19"/>
      <c r="B111" s="19"/>
      <c r="C111" s="21"/>
      <c r="D111" s="23"/>
      <c r="E111" s="21"/>
      <c r="F111" s="21"/>
      <c r="G111" s="21"/>
      <c r="H111" s="40"/>
      <c r="I111" s="40"/>
      <c r="J111" s="40"/>
      <c r="K111" s="23"/>
    </row>
    <row r="112" spans="1:11">
      <c r="A112" s="19"/>
      <c r="B112" s="19"/>
      <c r="C112" s="21"/>
      <c r="D112" s="23"/>
      <c r="E112" s="21"/>
      <c r="F112" s="21"/>
      <c r="G112" s="21"/>
      <c r="H112" s="40"/>
      <c r="I112" s="40"/>
      <c r="J112" s="40"/>
      <c r="K112" s="23"/>
    </row>
    <row r="113" spans="1:11">
      <c r="A113" s="19"/>
      <c r="B113" s="19"/>
      <c r="C113" s="21"/>
      <c r="D113" s="23"/>
      <c r="E113" s="21"/>
      <c r="F113" s="21"/>
      <c r="G113" s="21"/>
      <c r="H113" s="40"/>
      <c r="I113" s="40"/>
      <c r="J113" s="40"/>
      <c r="K113" s="23"/>
    </row>
    <row r="114" spans="1:11">
      <c r="A114" s="19"/>
      <c r="B114" s="19"/>
      <c r="C114" s="21"/>
      <c r="D114" s="23"/>
      <c r="E114" s="21"/>
      <c r="F114" s="21"/>
      <c r="G114" s="21"/>
      <c r="H114" s="40"/>
      <c r="I114" s="40"/>
      <c r="J114" s="40"/>
      <c r="K114" s="23"/>
    </row>
    <row r="115" spans="1:11">
      <c r="A115" s="19"/>
      <c r="B115" s="19"/>
      <c r="C115" s="21"/>
      <c r="D115" s="23"/>
      <c r="E115" s="21"/>
      <c r="F115" s="21"/>
      <c r="G115" s="21"/>
      <c r="H115" s="40"/>
      <c r="I115" s="40"/>
      <c r="J115" s="40"/>
      <c r="K115" s="23"/>
    </row>
    <row r="116" spans="1:11">
      <c r="A116" s="19"/>
      <c r="B116" s="19"/>
      <c r="C116" s="21"/>
      <c r="D116" s="23"/>
      <c r="E116" s="21"/>
      <c r="F116" s="21"/>
      <c r="G116" s="21"/>
      <c r="H116" s="40"/>
      <c r="I116" s="40"/>
      <c r="J116" s="40"/>
      <c r="K116" s="23"/>
    </row>
    <row r="117" spans="1:11">
      <c r="A117" s="19"/>
      <c r="B117" s="19"/>
      <c r="C117" s="21"/>
      <c r="D117" s="23"/>
      <c r="E117" s="21"/>
      <c r="F117" s="21"/>
      <c r="G117" s="21"/>
      <c r="H117" s="40"/>
      <c r="I117" s="40"/>
      <c r="J117" s="40"/>
      <c r="K117" s="23"/>
    </row>
    <row r="118" spans="1:11">
      <c r="A118" s="19"/>
      <c r="B118" s="19"/>
      <c r="C118" s="21"/>
      <c r="D118" s="23"/>
      <c r="E118" s="21"/>
      <c r="F118" s="21"/>
      <c r="G118" s="21"/>
      <c r="H118" s="40"/>
      <c r="I118" s="40"/>
      <c r="J118" s="40"/>
      <c r="K118" s="23"/>
    </row>
    <row r="119" spans="1:11">
      <c r="A119" s="19"/>
      <c r="B119" s="19"/>
      <c r="C119" s="21"/>
      <c r="D119" s="23"/>
      <c r="E119" s="21"/>
      <c r="F119" s="21"/>
      <c r="G119" s="21"/>
      <c r="H119" s="40"/>
      <c r="I119" s="40"/>
      <c r="J119" s="40"/>
      <c r="K119" s="23"/>
    </row>
    <row r="120" spans="1:11">
      <c r="A120" s="19"/>
      <c r="B120" s="19"/>
      <c r="C120" s="21"/>
      <c r="D120" s="23"/>
      <c r="E120" s="21"/>
      <c r="F120" s="21"/>
      <c r="G120" s="21"/>
      <c r="H120" s="40"/>
      <c r="I120" s="40"/>
      <c r="J120" s="40"/>
      <c r="K120" s="23"/>
    </row>
    <row r="121" spans="1:11">
      <c r="A121" s="19"/>
      <c r="B121" s="19"/>
      <c r="C121" s="21"/>
      <c r="D121" s="23"/>
      <c r="E121" s="21"/>
      <c r="F121" s="21"/>
      <c r="G121" s="21"/>
      <c r="H121" s="40"/>
      <c r="I121" s="40"/>
      <c r="J121" s="40"/>
      <c r="K121" s="23"/>
    </row>
    <row r="122" spans="1:11">
      <c r="A122" s="19"/>
      <c r="B122" s="19"/>
      <c r="C122" s="21"/>
      <c r="D122" s="23"/>
      <c r="E122" s="21"/>
      <c r="F122" s="21"/>
      <c r="G122" s="21"/>
      <c r="H122" s="40"/>
      <c r="I122" s="40"/>
      <c r="J122" s="40"/>
      <c r="K122" s="23"/>
    </row>
    <row r="123" spans="1:11">
      <c r="A123" s="19"/>
      <c r="B123" s="19"/>
      <c r="C123" s="21"/>
      <c r="D123" s="23"/>
      <c r="E123" s="21"/>
      <c r="F123" s="21"/>
      <c r="G123" s="21"/>
      <c r="H123" s="40"/>
      <c r="I123" s="40"/>
      <c r="J123" s="40"/>
      <c r="K123" s="23"/>
    </row>
    <row r="124" spans="1:11">
      <c r="A124" s="19"/>
      <c r="B124" s="19"/>
      <c r="C124" s="21"/>
      <c r="D124" s="23"/>
      <c r="E124" s="21"/>
      <c r="F124" s="21"/>
      <c r="G124" s="21"/>
      <c r="H124" s="40"/>
      <c r="I124" s="40"/>
      <c r="J124" s="40"/>
      <c r="K124" s="23"/>
    </row>
    <row r="125" spans="1:11">
      <c r="A125" s="19"/>
      <c r="B125" s="19"/>
      <c r="C125" s="21"/>
      <c r="D125" s="23"/>
      <c r="E125" s="21"/>
      <c r="F125" s="21"/>
      <c r="G125" s="21"/>
      <c r="H125" s="40"/>
      <c r="I125" s="40"/>
      <c r="J125" s="40"/>
      <c r="K125" s="23"/>
    </row>
    <row r="126" spans="1:11">
      <c r="A126" s="19"/>
      <c r="B126" s="19"/>
      <c r="C126" s="21"/>
      <c r="D126" s="23"/>
      <c r="E126" s="21"/>
      <c r="F126" s="21"/>
      <c r="G126" s="21"/>
      <c r="H126" s="40"/>
      <c r="I126" s="40"/>
      <c r="J126" s="40"/>
      <c r="K126" s="23"/>
    </row>
    <row r="127" spans="1:11">
      <c r="A127" s="19"/>
      <c r="B127" s="19"/>
      <c r="C127" s="21"/>
      <c r="D127" s="23"/>
      <c r="E127" s="21"/>
      <c r="F127" s="21"/>
      <c r="G127" s="21"/>
      <c r="H127" s="40"/>
      <c r="I127" s="40"/>
      <c r="J127" s="40"/>
      <c r="K127" s="23"/>
    </row>
    <row r="128" spans="1:11">
      <c r="A128" s="19"/>
      <c r="B128" s="19"/>
      <c r="C128" s="21"/>
      <c r="D128" s="23"/>
      <c r="E128" s="21"/>
      <c r="F128" s="21"/>
      <c r="G128" s="21"/>
      <c r="H128" s="40"/>
      <c r="I128" s="40"/>
      <c r="J128" s="40"/>
      <c r="K128" s="23"/>
    </row>
    <row r="129" spans="1:11">
      <c r="A129" s="19"/>
      <c r="B129" s="19"/>
      <c r="C129" s="21"/>
      <c r="D129" s="23"/>
      <c r="E129" s="21"/>
      <c r="F129" s="21"/>
      <c r="G129" s="21"/>
      <c r="H129" s="40"/>
      <c r="I129" s="40"/>
      <c r="J129" s="40"/>
      <c r="K129" s="23"/>
    </row>
    <row r="130" spans="1:11">
      <c r="A130" s="19"/>
      <c r="B130" s="19"/>
      <c r="C130" s="21"/>
      <c r="D130" s="23"/>
      <c r="E130" s="21"/>
      <c r="F130" s="21"/>
      <c r="G130" s="21"/>
      <c r="H130" s="40"/>
      <c r="I130" s="40"/>
      <c r="J130" s="40"/>
      <c r="K130" s="23"/>
    </row>
    <row r="131" spans="1:11">
      <c r="A131" s="19"/>
      <c r="B131" s="19"/>
      <c r="C131" s="21"/>
      <c r="D131" s="23"/>
      <c r="E131" s="21"/>
      <c r="F131" s="21"/>
      <c r="G131" s="21"/>
      <c r="H131" s="40"/>
      <c r="I131" s="40"/>
      <c r="J131" s="40"/>
      <c r="K131" s="23"/>
    </row>
    <row r="132" spans="1:11">
      <c r="A132" s="19"/>
      <c r="B132" s="19"/>
      <c r="C132" s="21"/>
      <c r="D132" s="23"/>
      <c r="E132" s="21"/>
      <c r="F132" s="21"/>
      <c r="G132" s="21"/>
      <c r="H132" s="40"/>
      <c r="I132" s="40"/>
      <c r="J132" s="40"/>
      <c r="K132" s="23"/>
    </row>
    <row r="133" spans="1:11">
      <c r="A133" s="19"/>
      <c r="B133" s="19"/>
      <c r="C133" s="21"/>
      <c r="D133" s="23"/>
      <c r="E133" s="21"/>
      <c r="F133" s="21"/>
      <c r="G133" s="21"/>
      <c r="H133" s="40"/>
      <c r="I133" s="40"/>
      <c r="J133" s="40"/>
      <c r="K133" s="23"/>
    </row>
    <row r="134" spans="1:11">
      <c r="A134" s="19"/>
      <c r="B134" s="19"/>
      <c r="C134" s="21"/>
      <c r="D134" s="23"/>
      <c r="E134" s="21"/>
      <c r="F134" s="21"/>
      <c r="G134" s="21"/>
      <c r="H134" s="40"/>
      <c r="I134" s="40"/>
      <c r="J134" s="40"/>
      <c r="K134" s="23"/>
    </row>
    <row r="135" spans="1:11">
      <c r="A135" s="19"/>
      <c r="B135" s="19"/>
      <c r="C135" s="21"/>
      <c r="D135" s="23"/>
      <c r="E135" s="21"/>
      <c r="F135" s="21"/>
      <c r="G135" s="21"/>
      <c r="H135" s="40"/>
      <c r="I135" s="40"/>
      <c r="J135" s="40"/>
      <c r="K135" s="23"/>
    </row>
    <row r="136" spans="1:11">
      <c r="A136" s="19"/>
      <c r="B136" s="19"/>
      <c r="C136" s="21"/>
      <c r="D136" s="23"/>
      <c r="E136" s="21"/>
      <c r="F136" s="21"/>
      <c r="G136" s="21"/>
      <c r="H136" s="40"/>
      <c r="I136" s="40"/>
      <c r="J136" s="40"/>
      <c r="K136" s="23"/>
    </row>
    <row r="137" spans="1:11">
      <c r="A137" s="19"/>
      <c r="B137" s="19"/>
      <c r="C137" s="21"/>
      <c r="D137" s="23"/>
      <c r="E137" s="21"/>
      <c r="F137" s="21"/>
      <c r="G137" s="21"/>
      <c r="H137" s="40"/>
      <c r="I137" s="40"/>
      <c r="J137" s="40"/>
      <c r="K137" s="23"/>
    </row>
    <row r="138" spans="1:11">
      <c r="A138" s="19"/>
      <c r="B138" s="19"/>
      <c r="C138" s="21"/>
      <c r="D138" s="23"/>
      <c r="E138" s="21"/>
      <c r="F138" s="21"/>
      <c r="G138" s="21"/>
      <c r="H138" s="40"/>
      <c r="I138" s="40"/>
      <c r="J138" s="40"/>
      <c r="K138" s="23"/>
    </row>
    <row r="139" spans="1:11">
      <c r="A139" s="19"/>
      <c r="B139" s="19"/>
      <c r="C139" s="21"/>
      <c r="D139" s="23"/>
      <c r="E139" s="21"/>
      <c r="F139" s="21"/>
      <c r="G139" s="21"/>
      <c r="H139" s="40"/>
      <c r="I139" s="40"/>
      <c r="J139" s="40"/>
      <c r="K139" s="23"/>
    </row>
    <row r="140" spans="1:11">
      <c r="A140" s="19"/>
      <c r="B140" s="19"/>
      <c r="C140" s="21"/>
      <c r="D140" s="23"/>
      <c r="E140" s="21"/>
      <c r="F140" s="21"/>
      <c r="G140" s="21"/>
      <c r="H140" s="40"/>
      <c r="I140" s="40"/>
      <c r="J140" s="40"/>
      <c r="K140" s="23"/>
    </row>
    <row r="141" spans="1:11">
      <c r="A141" s="19"/>
      <c r="B141" s="19"/>
      <c r="C141" s="21"/>
      <c r="D141" s="23"/>
      <c r="E141" s="21"/>
      <c r="F141" s="21"/>
      <c r="G141" s="21"/>
      <c r="H141" s="40"/>
      <c r="I141" s="40"/>
      <c r="J141" s="40"/>
      <c r="K141" s="23"/>
    </row>
    <row r="142" spans="1:11">
      <c r="A142" s="19"/>
      <c r="B142" s="19"/>
      <c r="C142" s="21"/>
      <c r="D142" s="23"/>
      <c r="E142" s="21"/>
      <c r="F142" s="21"/>
      <c r="G142" s="21"/>
      <c r="H142" s="40"/>
      <c r="I142" s="40"/>
      <c r="J142" s="40"/>
      <c r="K142" s="23"/>
    </row>
    <row r="143" spans="1:11">
      <c r="A143" s="19"/>
      <c r="B143" s="19"/>
      <c r="C143" s="21"/>
      <c r="D143" s="23"/>
      <c r="E143" s="21"/>
      <c r="F143" s="21"/>
      <c r="G143" s="21"/>
      <c r="H143" s="40"/>
      <c r="I143" s="40"/>
      <c r="J143" s="40"/>
      <c r="K143" s="23"/>
    </row>
    <row r="144" spans="1:11">
      <c r="A144" s="19"/>
      <c r="B144" s="19"/>
      <c r="C144" s="21"/>
      <c r="D144" s="23"/>
      <c r="E144" s="21"/>
      <c r="F144" s="21"/>
      <c r="G144" s="21"/>
      <c r="H144" s="40"/>
      <c r="I144" s="40"/>
      <c r="J144" s="40"/>
      <c r="K144" s="23"/>
    </row>
    <row r="145" spans="1:11">
      <c r="A145" s="19"/>
      <c r="B145" s="19"/>
      <c r="C145" s="21"/>
      <c r="D145" s="23"/>
      <c r="E145" s="21"/>
      <c r="F145" s="21"/>
      <c r="G145" s="21"/>
      <c r="H145" s="40"/>
      <c r="I145" s="40"/>
      <c r="J145" s="40"/>
      <c r="K145" s="23"/>
    </row>
    <row r="146" spans="1:11">
      <c r="A146" s="19"/>
      <c r="B146" s="19"/>
      <c r="C146" s="21"/>
      <c r="D146" s="23"/>
      <c r="E146" s="21"/>
      <c r="F146" s="21"/>
      <c r="G146" s="21"/>
      <c r="H146" s="40"/>
      <c r="I146" s="40"/>
      <c r="J146" s="40"/>
      <c r="K146" s="23"/>
    </row>
    <row r="147" spans="1:11">
      <c r="A147" s="19"/>
      <c r="B147" s="19"/>
      <c r="C147" s="21"/>
      <c r="D147" s="23"/>
      <c r="E147" s="21"/>
      <c r="F147" s="21"/>
      <c r="G147" s="21"/>
      <c r="H147" s="40"/>
      <c r="I147" s="40"/>
      <c r="J147" s="40"/>
      <c r="K147" s="23"/>
    </row>
    <row r="148" spans="1:11">
      <c r="A148" s="19"/>
      <c r="B148" s="19"/>
      <c r="C148" s="21"/>
      <c r="D148" s="23"/>
      <c r="E148" s="21"/>
      <c r="F148" s="21"/>
      <c r="G148" s="21"/>
      <c r="H148" s="40"/>
      <c r="I148" s="40"/>
      <c r="J148" s="40"/>
      <c r="K148" s="23"/>
    </row>
    <row r="149" spans="1:11">
      <c r="A149" s="19"/>
      <c r="B149" s="19"/>
      <c r="C149" s="21"/>
      <c r="D149" s="23"/>
      <c r="E149" s="21"/>
      <c r="F149" s="21"/>
      <c r="G149" s="21"/>
      <c r="H149" s="40"/>
      <c r="I149" s="40"/>
      <c r="J149" s="40"/>
      <c r="K149" s="23"/>
    </row>
    <row r="150" spans="1:11">
      <c r="A150" s="19"/>
      <c r="B150" s="19"/>
      <c r="C150" s="21"/>
      <c r="D150" s="23"/>
      <c r="E150" s="21"/>
      <c r="F150" s="21"/>
      <c r="G150" s="21"/>
      <c r="H150" s="40"/>
      <c r="I150" s="40"/>
      <c r="J150" s="40"/>
      <c r="K150" s="23"/>
    </row>
    <row r="151" spans="1:11">
      <c r="A151" s="19"/>
      <c r="B151" s="19"/>
      <c r="C151" s="21"/>
      <c r="D151" s="23"/>
      <c r="E151" s="21"/>
      <c r="F151" s="21"/>
      <c r="G151" s="21"/>
      <c r="H151" s="40"/>
      <c r="I151" s="40"/>
      <c r="J151" s="40"/>
      <c r="K151" s="23"/>
    </row>
    <row r="152" spans="1:11">
      <c r="A152" s="19"/>
      <c r="B152" s="19"/>
      <c r="C152" s="21"/>
      <c r="D152" s="23"/>
      <c r="E152" s="21"/>
      <c r="F152" s="21"/>
      <c r="G152" s="21"/>
      <c r="H152" s="40"/>
      <c r="I152" s="40"/>
      <c r="J152" s="40"/>
      <c r="K152" s="23"/>
    </row>
    <row r="153" spans="1:11">
      <c r="A153" s="19"/>
      <c r="B153" s="19"/>
      <c r="C153" s="21"/>
      <c r="D153" s="23"/>
      <c r="E153" s="21"/>
      <c r="F153" s="21"/>
      <c r="G153" s="21"/>
      <c r="H153" s="40"/>
      <c r="I153" s="40"/>
      <c r="J153" s="40"/>
      <c r="K153" s="23"/>
    </row>
    <row r="154" spans="1:11">
      <c r="A154" s="19"/>
      <c r="B154" s="19"/>
      <c r="C154" s="21"/>
      <c r="D154" s="23"/>
      <c r="E154" s="21"/>
      <c r="F154" s="21"/>
      <c r="G154" s="21"/>
      <c r="H154" s="40"/>
      <c r="I154" s="40"/>
      <c r="J154" s="40"/>
      <c r="K154" s="23"/>
    </row>
    <row r="155" spans="1:11">
      <c r="A155" s="19"/>
      <c r="B155" s="19"/>
      <c r="C155" s="21"/>
      <c r="D155" s="23"/>
      <c r="E155" s="21"/>
      <c r="F155" s="21"/>
      <c r="G155" s="21"/>
      <c r="H155" s="40"/>
      <c r="I155" s="40"/>
      <c r="J155" s="40"/>
      <c r="K155" s="23"/>
    </row>
    <row r="156" spans="1:11">
      <c r="A156" s="19"/>
      <c r="B156" s="19"/>
      <c r="C156" s="21"/>
      <c r="D156" s="23"/>
      <c r="E156" s="21"/>
      <c r="F156" s="21"/>
      <c r="G156" s="21"/>
      <c r="H156" s="40"/>
      <c r="I156" s="40"/>
      <c r="J156" s="40"/>
      <c r="K156" s="23"/>
    </row>
    <row r="157" spans="1:11">
      <c r="A157" s="19"/>
      <c r="B157" s="19"/>
      <c r="C157" s="21"/>
      <c r="D157" s="23"/>
      <c r="E157" s="21"/>
      <c r="F157" s="21"/>
      <c r="G157" s="21"/>
      <c r="H157" s="40"/>
      <c r="I157" s="40"/>
      <c r="J157" s="40"/>
      <c r="K157" s="23"/>
    </row>
    <row r="158" spans="1:11">
      <c r="A158" s="19"/>
      <c r="B158" s="19"/>
      <c r="C158" s="21"/>
      <c r="D158" s="23"/>
      <c r="E158" s="21"/>
      <c r="F158" s="21"/>
      <c r="G158" s="21"/>
      <c r="H158" s="40"/>
      <c r="I158" s="40"/>
      <c r="J158" s="40"/>
      <c r="K158" s="23"/>
    </row>
    <row r="159" spans="1:11">
      <c r="A159" s="19"/>
      <c r="B159" s="19"/>
      <c r="C159" s="21"/>
      <c r="D159" s="23"/>
      <c r="E159" s="21"/>
      <c r="F159" s="21"/>
      <c r="G159" s="21"/>
      <c r="H159" s="40"/>
      <c r="I159" s="40"/>
      <c r="J159" s="40"/>
      <c r="K159" s="23"/>
    </row>
    <row r="160" spans="1:11">
      <c r="A160" s="19"/>
      <c r="B160" s="19"/>
      <c r="C160" s="21"/>
      <c r="D160" s="23"/>
      <c r="E160" s="21"/>
      <c r="F160" s="21"/>
      <c r="G160" s="21"/>
      <c r="H160" s="40"/>
      <c r="I160" s="40"/>
      <c r="J160" s="40"/>
      <c r="K160" s="23"/>
    </row>
    <row r="161" spans="1:11">
      <c r="A161" s="19"/>
      <c r="B161" s="19"/>
      <c r="C161" s="21"/>
      <c r="D161" s="23"/>
      <c r="E161" s="21"/>
      <c r="F161" s="21"/>
      <c r="G161" s="21"/>
      <c r="H161" s="40"/>
      <c r="I161" s="40"/>
      <c r="J161" s="40"/>
      <c r="K161" s="23"/>
    </row>
    <row r="162" spans="1:11">
      <c r="A162" s="19"/>
      <c r="B162" s="19"/>
      <c r="C162" s="21"/>
      <c r="D162" s="23"/>
      <c r="E162" s="21"/>
      <c r="F162" s="21"/>
      <c r="G162" s="21"/>
      <c r="H162" s="40"/>
      <c r="I162" s="40"/>
      <c r="J162" s="40"/>
      <c r="K162" s="23"/>
    </row>
    <row r="163" spans="1:11">
      <c r="A163" s="19"/>
      <c r="B163" s="19"/>
      <c r="C163" s="21"/>
      <c r="D163" s="23"/>
      <c r="E163" s="21"/>
      <c r="F163" s="21"/>
      <c r="G163" s="21"/>
      <c r="H163" s="40"/>
      <c r="I163" s="40"/>
      <c r="J163" s="40"/>
      <c r="K163" s="23"/>
    </row>
    <row r="164" spans="1:11">
      <c r="A164" s="19"/>
      <c r="B164" s="19"/>
      <c r="C164" s="21"/>
      <c r="D164" s="23"/>
      <c r="E164" s="21"/>
      <c r="F164" s="21"/>
      <c r="G164" s="21"/>
      <c r="H164" s="40"/>
      <c r="I164" s="40"/>
      <c r="J164" s="40"/>
      <c r="K164" s="23"/>
    </row>
    <row r="165" spans="1:11">
      <c r="A165" s="19"/>
      <c r="B165" s="19"/>
      <c r="C165" s="21"/>
      <c r="D165" s="23"/>
      <c r="E165" s="21"/>
      <c r="F165" s="21"/>
      <c r="G165" s="21"/>
      <c r="H165" s="40"/>
      <c r="I165" s="40"/>
      <c r="J165" s="40"/>
      <c r="K165" s="23"/>
    </row>
    <row r="166" spans="1:11">
      <c r="A166" s="19"/>
      <c r="B166" s="19"/>
      <c r="C166" s="21"/>
      <c r="D166" s="23"/>
      <c r="E166" s="21"/>
      <c r="F166" s="21"/>
      <c r="G166" s="21"/>
      <c r="H166" s="40"/>
      <c r="I166" s="40"/>
      <c r="J166" s="40"/>
      <c r="K166" s="23"/>
    </row>
    <row r="167" spans="1:11">
      <c r="A167" s="19"/>
      <c r="B167" s="19"/>
      <c r="C167" s="21"/>
      <c r="D167" s="23"/>
      <c r="E167" s="21"/>
      <c r="F167" s="21"/>
      <c r="G167" s="21"/>
      <c r="H167" s="40"/>
      <c r="I167" s="40"/>
      <c r="J167" s="40"/>
      <c r="K167" s="23"/>
    </row>
    <row r="168" spans="1:11">
      <c r="A168" s="19"/>
      <c r="B168" s="19"/>
      <c r="C168" s="21"/>
      <c r="D168" s="23"/>
      <c r="E168" s="21"/>
      <c r="F168" s="21"/>
      <c r="G168" s="21"/>
      <c r="H168" s="40"/>
      <c r="I168" s="40"/>
      <c r="J168" s="40"/>
      <c r="K168" s="23"/>
    </row>
    <row r="169" spans="1:11">
      <c r="A169" s="19"/>
      <c r="B169" s="19"/>
      <c r="C169" s="21"/>
      <c r="D169" s="23"/>
      <c r="E169" s="21"/>
      <c r="F169" s="21"/>
      <c r="G169" s="21"/>
      <c r="H169" s="40"/>
      <c r="I169" s="40"/>
      <c r="J169" s="40"/>
      <c r="K169" s="23"/>
    </row>
    <row r="170" spans="1:11">
      <c r="A170" s="19"/>
      <c r="B170" s="19"/>
      <c r="C170" s="21"/>
      <c r="D170" s="23"/>
      <c r="E170" s="21"/>
      <c r="F170" s="21"/>
      <c r="G170" s="21"/>
      <c r="H170" s="40"/>
      <c r="I170" s="40"/>
      <c r="J170" s="40"/>
      <c r="K170" s="23"/>
    </row>
    <row r="171" spans="1:11">
      <c r="A171" s="19"/>
      <c r="B171" s="19"/>
      <c r="C171" s="21"/>
      <c r="D171" s="23"/>
      <c r="E171" s="21"/>
      <c r="F171" s="21"/>
      <c r="G171" s="21"/>
      <c r="H171" s="40"/>
      <c r="I171" s="40"/>
      <c r="J171" s="40"/>
      <c r="K171" s="23"/>
    </row>
    <row r="172" spans="1:11">
      <c r="A172" s="19"/>
      <c r="B172" s="19"/>
      <c r="C172" s="21"/>
      <c r="D172" s="23"/>
      <c r="E172" s="21"/>
      <c r="F172" s="21"/>
      <c r="G172" s="21"/>
      <c r="H172" s="40"/>
      <c r="I172" s="40"/>
      <c r="J172" s="40"/>
      <c r="K172" s="23"/>
    </row>
    <row r="173" spans="1:11">
      <c r="A173" s="19"/>
      <c r="B173" s="19"/>
      <c r="C173" s="21"/>
      <c r="D173" s="23"/>
      <c r="E173" s="21"/>
      <c r="F173" s="21"/>
      <c r="G173" s="21"/>
      <c r="H173" s="40"/>
      <c r="I173" s="40"/>
      <c r="J173" s="40"/>
      <c r="K173" s="23"/>
    </row>
    <row r="174" spans="1:11">
      <c r="A174" s="19"/>
      <c r="B174" s="19"/>
      <c r="C174" s="21"/>
      <c r="D174" s="23"/>
      <c r="E174" s="21"/>
      <c r="F174" s="21"/>
      <c r="G174" s="21"/>
      <c r="H174" s="40"/>
      <c r="I174" s="40"/>
      <c r="J174" s="40"/>
      <c r="K174" s="23"/>
    </row>
    <row r="175" spans="1:11">
      <c r="A175" s="19"/>
      <c r="B175" s="19"/>
      <c r="C175" s="21"/>
      <c r="D175" s="23"/>
      <c r="E175" s="21"/>
      <c r="F175" s="21"/>
      <c r="G175" s="21"/>
      <c r="H175" s="40"/>
      <c r="I175" s="40"/>
      <c r="J175" s="40"/>
      <c r="K175" s="23"/>
    </row>
    <row r="176" spans="1:11">
      <c r="A176" s="19"/>
      <c r="B176" s="19"/>
      <c r="C176" s="21"/>
      <c r="D176" s="23"/>
      <c r="E176" s="21"/>
      <c r="F176" s="21"/>
      <c r="G176" s="21"/>
      <c r="H176" s="40"/>
      <c r="I176" s="40"/>
      <c r="J176" s="40"/>
      <c r="K176" s="23"/>
    </row>
    <row r="177" spans="1:11">
      <c r="A177" s="19"/>
      <c r="B177" s="19"/>
      <c r="C177" s="21"/>
      <c r="D177" s="23"/>
      <c r="E177" s="21"/>
      <c r="F177" s="21"/>
      <c r="G177" s="21"/>
      <c r="H177" s="40"/>
      <c r="I177" s="40"/>
      <c r="J177" s="40"/>
      <c r="K177" s="23"/>
    </row>
    <row r="178" spans="1:11">
      <c r="A178" s="19"/>
      <c r="B178" s="19"/>
      <c r="C178" s="21"/>
      <c r="D178" s="23"/>
      <c r="E178" s="21"/>
      <c r="F178" s="21"/>
      <c r="G178" s="21"/>
      <c r="H178" s="40"/>
      <c r="I178" s="40"/>
      <c r="J178" s="40"/>
      <c r="K178" s="23"/>
    </row>
    <row r="179" spans="1:11">
      <c r="A179" s="19"/>
      <c r="B179" s="19"/>
      <c r="C179" s="21"/>
      <c r="D179" s="23"/>
      <c r="E179" s="21"/>
      <c r="F179" s="21"/>
      <c r="G179" s="21"/>
      <c r="H179" s="40"/>
      <c r="I179" s="40"/>
      <c r="J179" s="40"/>
      <c r="K179" s="23"/>
    </row>
    <row r="180" spans="1:11">
      <c r="A180" s="19"/>
      <c r="B180" s="19"/>
      <c r="C180" s="21"/>
      <c r="D180" s="23"/>
      <c r="E180" s="21"/>
      <c r="F180" s="21"/>
      <c r="G180" s="21"/>
      <c r="H180" s="40"/>
      <c r="I180" s="40"/>
      <c r="J180" s="40"/>
      <c r="K180" s="23"/>
    </row>
    <row r="181" spans="1:11">
      <c r="A181" s="19"/>
      <c r="B181" s="19"/>
      <c r="C181" s="21"/>
      <c r="D181" s="23"/>
      <c r="E181" s="21"/>
      <c r="F181" s="21"/>
      <c r="G181" s="21"/>
      <c r="H181" s="40"/>
      <c r="I181" s="40"/>
      <c r="J181" s="40"/>
      <c r="K181" s="23"/>
    </row>
    <row r="182" spans="1:11">
      <c r="A182" s="19"/>
      <c r="B182" s="19"/>
      <c r="C182" s="21"/>
      <c r="D182" s="23"/>
      <c r="E182" s="21"/>
      <c r="F182" s="21"/>
      <c r="G182" s="21"/>
      <c r="H182" s="40"/>
      <c r="I182" s="40"/>
      <c r="J182" s="40"/>
      <c r="K182" s="23"/>
    </row>
    <row r="183" spans="1:11">
      <c r="A183" s="19"/>
      <c r="B183" s="19"/>
      <c r="C183" s="21"/>
      <c r="D183" s="23"/>
      <c r="E183" s="21"/>
      <c r="F183" s="21"/>
      <c r="G183" s="21"/>
      <c r="H183" s="40"/>
      <c r="I183" s="40"/>
      <c r="J183" s="40"/>
      <c r="K183" s="23"/>
    </row>
    <row r="184" spans="1:11">
      <c r="A184" s="19"/>
      <c r="B184" s="19"/>
      <c r="C184" s="21"/>
      <c r="D184" s="23"/>
      <c r="E184" s="21"/>
      <c r="F184" s="21"/>
      <c r="G184" s="21"/>
      <c r="H184" s="40"/>
      <c r="I184" s="40"/>
      <c r="J184" s="40"/>
      <c r="K184" s="23"/>
    </row>
    <row r="185" spans="1:11">
      <c r="A185" s="19"/>
      <c r="B185" s="19"/>
      <c r="C185" s="21"/>
      <c r="D185" s="23"/>
      <c r="E185" s="21"/>
      <c r="F185" s="21"/>
      <c r="G185" s="21"/>
      <c r="H185" s="40"/>
      <c r="I185" s="40"/>
      <c r="J185" s="40"/>
      <c r="K185" s="23"/>
    </row>
    <row r="186" spans="1:11">
      <c r="A186" s="19"/>
      <c r="B186" s="19"/>
      <c r="C186" s="21"/>
      <c r="D186" s="23"/>
      <c r="E186" s="21"/>
      <c r="F186" s="21"/>
      <c r="G186" s="21"/>
      <c r="H186" s="40"/>
      <c r="I186" s="40"/>
      <c r="J186" s="40"/>
      <c r="K186" s="23"/>
    </row>
    <row r="187" spans="1:11">
      <c r="A187" s="19"/>
      <c r="B187" s="19"/>
      <c r="C187" s="21"/>
      <c r="D187" s="23"/>
      <c r="E187" s="21"/>
      <c r="F187" s="21"/>
      <c r="G187" s="21"/>
      <c r="H187" s="40"/>
      <c r="I187" s="40"/>
      <c r="J187" s="40"/>
      <c r="K187" s="23"/>
    </row>
    <row r="188" spans="1:11">
      <c r="A188" s="19"/>
      <c r="B188" s="19"/>
      <c r="C188" s="21"/>
      <c r="D188" s="23"/>
      <c r="E188" s="21"/>
      <c r="F188" s="21"/>
      <c r="G188" s="21"/>
      <c r="H188" s="40"/>
      <c r="I188" s="40"/>
      <c r="J188" s="40"/>
      <c r="K188" s="23"/>
    </row>
    <row r="189" spans="1:11">
      <c r="A189" s="19"/>
      <c r="B189" s="19"/>
      <c r="C189" s="21"/>
      <c r="D189" s="23"/>
      <c r="E189" s="21"/>
      <c r="F189" s="21"/>
      <c r="G189" s="21"/>
      <c r="H189" s="40"/>
      <c r="I189" s="40"/>
      <c r="J189" s="40"/>
      <c r="K189" s="23"/>
    </row>
    <row r="190" spans="1:11">
      <c r="A190" s="19"/>
      <c r="B190" s="19"/>
      <c r="C190" s="21"/>
      <c r="D190" s="23"/>
      <c r="E190" s="21"/>
      <c r="F190" s="21"/>
      <c r="G190" s="21"/>
      <c r="H190" s="40"/>
      <c r="I190" s="40"/>
      <c r="J190" s="40"/>
      <c r="K190" s="23"/>
    </row>
    <row r="191" spans="1:11">
      <c r="A191" s="19"/>
      <c r="B191" s="19"/>
      <c r="C191" s="21"/>
      <c r="D191" s="23"/>
      <c r="E191" s="21"/>
      <c r="F191" s="21"/>
      <c r="G191" s="21"/>
      <c r="H191" s="40"/>
      <c r="I191" s="40"/>
      <c r="J191" s="40"/>
      <c r="K191" s="23"/>
    </row>
    <row r="192" spans="1:11">
      <c r="A192" s="19"/>
      <c r="B192" s="19"/>
      <c r="C192" s="21"/>
      <c r="D192" s="23"/>
      <c r="E192" s="21"/>
      <c r="F192" s="21"/>
      <c r="G192" s="21"/>
      <c r="H192" s="40"/>
      <c r="I192" s="40"/>
      <c r="J192" s="40"/>
      <c r="K192" s="23"/>
    </row>
    <row r="193" spans="1:11">
      <c r="A193" s="19"/>
      <c r="B193" s="19"/>
      <c r="C193" s="21"/>
      <c r="D193" s="23"/>
      <c r="E193" s="21"/>
      <c r="F193" s="21"/>
      <c r="G193" s="21"/>
      <c r="H193" s="40"/>
      <c r="I193" s="40"/>
      <c r="J193" s="40"/>
      <c r="K193" s="23"/>
    </row>
    <row r="194" spans="1:11">
      <c r="A194" s="19"/>
      <c r="B194" s="19"/>
      <c r="C194" s="21"/>
      <c r="D194" s="23"/>
      <c r="E194" s="21"/>
      <c r="F194" s="21"/>
      <c r="G194" s="21"/>
      <c r="H194" s="40"/>
      <c r="I194" s="40"/>
      <c r="J194" s="40"/>
      <c r="K194" s="23"/>
    </row>
    <row r="195" spans="1:11">
      <c r="A195" s="19"/>
      <c r="B195" s="19"/>
      <c r="C195" s="21"/>
      <c r="D195" s="23"/>
      <c r="E195" s="21"/>
      <c r="F195" s="21"/>
      <c r="G195" s="21"/>
      <c r="H195" s="40"/>
      <c r="I195" s="40"/>
      <c r="J195" s="40"/>
      <c r="K195" s="23"/>
    </row>
    <row r="196" spans="1:11">
      <c r="A196" s="19"/>
      <c r="B196" s="19"/>
      <c r="C196" s="21"/>
      <c r="D196" s="23"/>
      <c r="E196" s="21"/>
      <c r="F196" s="21"/>
      <c r="G196" s="21"/>
      <c r="H196" s="40"/>
      <c r="I196" s="40"/>
      <c r="J196" s="40"/>
      <c r="K196" s="23"/>
    </row>
    <row r="197" spans="1:11">
      <c r="A197" s="19"/>
      <c r="B197" s="19"/>
      <c r="C197" s="21"/>
      <c r="D197" s="23"/>
      <c r="E197" s="21"/>
      <c r="F197" s="21"/>
      <c r="G197" s="21"/>
      <c r="H197" s="40"/>
      <c r="I197" s="40"/>
      <c r="J197" s="40"/>
      <c r="K197" s="23"/>
    </row>
    <row r="198" spans="1:11">
      <c r="A198" s="19"/>
      <c r="B198" s="19"/>
      <c r="C198" s="21"/>
      <c r="D198" s="23"/>
      <c r="E198" s="21"/>
      <c r="F198" s="21"/>
      <c r="G198" s="21"/>
      <c r="H198" s="40"/>
      <c r="I198" s="40"/>
      <c r="J198" s="40"/>
      <c r="K198" s="23"/>
    </row>
    <row r="199" spans="1:11">
      <c r="A199" s="19"/>
      <c r="B199" s="19"/>
      <c r="C199" s="21"/>
      <c r="D199" s="23"/>
      <c r="E199" s="21"/>
      <c r="F199" s="21"/>
      <c r="G199" s="21"/>
      <c r="H199" s="40"/>
      <c r="I199" s="40"/>
      <c r="J199" s="40"/>
      <c r="K199" s="23"/>
    </row>
    <row r="200" spans="1:11">
      <c r="A200" s="19"/>
      <c r="B200" s="19"/>
      <c r="C200" s="21"/>
      <c r="D200" s="23"/>
      <c r="E200" s="21"/>
      <c r="F200" s="21"/>
      <c r="G200" s="21"/>
      <c r="H200" s="40"/>
      <c r="I200" s="40"/>
      <c r="J200" s="40"/>
      <c r="K200" s="23"/>
    </row>
    <row r="201" spans="1:11">
      <c r="A201" s="19"/>
      <c r="B201" s="19"/>
      <c r="C201" s="21"/>
      <c r="D201" s="23"/>
      <c r="E201" s="21"/>
      <c r="F201" s="21"/>
      <c r="G201" s="21"/>
      <c r="H201" s="40"/>
      <c r="I201" s="40"/>
      <c r="J201" s="40"/>
      <c r="K201" s="23"/>
    </row>
    <row r="202" spans="1:11">
      <c r="A202" s="19"/>
      <c r="B202" s="19"/>
      <c r="C202" s="21"/>
      <c r="D202" s="23"/>
      <c r="E202" s="21"/>
      <c r="F202" s="21"/>
      <c r="G202" s="21"/>
      <c r="H202" s="40"/>
      <c r="I202" s="40"/>
      <c r="J202" s="40"/>
      <c r="K202" s="23"/>
    </row>
    <row r="203" spans="1:11">
      <c r="A203" s="19"/>
      <c r="B203" s="19"/>
      <c r="C203" s="21"/>
      <c r="D203" s="23"/>
      <c r="E203" s="21"/>
      <c r="F203" s="21"/>
      <c r="G203" s="21"/>
      <c r="H203" s="40"/>
      <c r="I203" s="40"/>
      <c r="J203" s="40"/>
      <c r="K203" s="23"/>
    </row>
    <row r="204" spans="1:11">
      <c r="A204" s="19"/>
      <c r="B204" s="19"/>
      <c r="C204" s="21"/>
      <c r="D204" s="23"/>
      <c r="E204" s="21"/>
      <c r="F204" s="21"/>
      <c r="G204" s="21"/>
      <c r="H204" s="40"/>
      <c r="I204" s="40"/>
      <c r="J204" s="40"/>
      <c r="K204" s="23"/>
    </row>
    <row r="205" spans="1:11">
      <c r="A205" s="19"/>
      <c r="B205" s="19"/>
      <c r="C205" s="21"/>
      <c r="D205" s="23"/>
      <c r="E205" s="21"/>
      <c r="F205" s="21"/>
      <c r="G205" s="21"/>
      <c r="H205" s="40"/>
      <c r="I205" s="40"/>
      <c r="J205" s="40"/>
      <c r="K205" s="23"/>
    </row>
    <row r="206" spans="1:11">
      <c r="A206" s="19"/>
      <c r="B206" s="19"/>
      <c r="C206" s="21"/>
      <c r="D206" s="23"/>
      <c r="E206" s="21"/>
      <c r="F206" s="21"/>
      <c r="G206" s="21"/>
      <c r="H206" s="40"/>
      <c r="I206" s="40"/>
      <c r="J206" s="40"/>
      <c r="K206" s="23"/>
    </row>
    <row r="207" spans="1:11">
      <c r="A207" s="19"/>
      <c r="B207" s="19"/>
      <c r="C207" s="21"/>
      <c r="D207" s="23"/>
      <c r="E207" s="21"/>
      <c r="F207" s="21"/>
      <c r="G207" s="21"/>
      <c r="H207" s="40"/>
      <c r="I207" s="40"/>
      <c r="J207" s="40"/>
      <c r="K207" s="23"/>
    </row>
    <row r="208" spans="1:11">
      <c r="A208" s="19"/>
      <c r="B208" s="19"/>
      <c r="C208" s="21"/>
      <c r="D208" s="23"/>
      <c r="E208" s="21"/>
      <c r="F208" s="21"/>
      <c r="G208" s="21"/>
      <c r="H208" s="40"/>
      <c r="I208" s="40"/>
      <c r="J208" s="40"/>
      <c r="K208" s="23"/>
    </row>
    <row r="209" spans="1:11">
      <c r="A209" s="19"/>
      <c r="B209" s="19"/>
      <c r="C209" s="21"/>
      <c r="D209" s="23"/>
      <c r="E209" s="21"/>
      <c r="F209" s="21"/>
      <c r="G209" s="21"/>
      <c r="H209" s="40"/>
      <c r="I209" s="40"/>
      <c r="J209" s="40"/>
      <c r="K209" s="23"/>
    </row>
    <row r="210" spans="1:11">
      <c r="A210" s="19"/>
      <c r="B210" s="19"/>
      <c r="C210" s="21"/>
      <c r="D210" s="23"/>
      <c r="E210" s="21"/>
      <c r="F210" s="21"/>
      <c r="G210" s="21"/>
      <c r="H210" s="40"/>
      <c r="I210" s="40"/>
      <c r="J210" s="40"/>
      <c r="K210" s="23"/>
    </row>
    <row r="211" spans="1:11">
      <c r="A211" s="19"/>
      <c r="B211" s="19"/>
      <c r="C211" s="21"/>
      <c r="D211" s="23"/>
      <c r="E211" s="21"/>
      <c r="F211" s="21"/>
      <c r="G211" s="21"/>
      <c r="H211" s="40"/>
      <c r="I211" s="40"/>
      <c r="J211" s="40"/>
      <c r="K211" s="23"/>
    </row>
    <row r="212" spans="1:11">
      <c r="A212" s="19"/>
      <c r="B212" s="19"/>
      <c r="C212" s="21"/>
      <c r="D212" s="23"/>
      <c r="E212" s="21"/>
      <c r="F212" s="21"/>
      <c r="G212" s="21"/>
      <c r="H212" s="40"/>
      <c r="I212" s="40"/>
      <c r="J212" s="40"/>
      <c r="K212" s="23"/>
    </row>
    <row r="213" spans="1:11">
      <c r="A213" s="19"/>
      <c r="B213" s="19"/>
      <c r="C213" s="21"/>
      <c r="D213" s="23"/>
      <c r="E213" s="21"/>
      <c r="F213" s="21"/>
      <c r="G213" s="21"/>
      <c r="H213" s="40"/>
      <c r="I213" s="40"/>
      <c r="J213" s="40"/>
      <c r="K213" s="23"/>
    </row>
    <row r="214" spans="1:11">
      <c r="A214" s="19"/>
      <c r="B214" s="19"/>
      <c r="C214" s="21"/>
      <c r="D214" s="23"/>
      <c r="E214" s="21"/>
      <c r="F214" s="21"/>
      <c r="G214" s="21"/>
      <c r="H214" s="40"/>
      <c r="I214" s="40"/>
      <c r="J214" s="40"/>
      <c r="K214" s="23"/>
    </row>
    <row r="215" spans="1:11">
      <c r="A215" s="19"/>
      <c r="B215" s="19"/>
      <c r="C215" s="21"/>
      <c r="D215" s="23"/>
      <c r="E215" s="21"/>
      <c r="F215" s="21"/>
      <c r="G215" s="21"/>
      <c r="H215" s="40"/>
      <c r="I215" s="40"/>
      <c r="J215" s="40"/>
      <c r="K215" s="23"/>
    </row>
    <row r="216" spans="1:11">
      <c r="A216" s="19"/>
      <c r="B216" s="19"/>
      <c r="C216" s="21"/>
      <c r="D216" s="23"/>
      <c r="E216" s="21"/>
      <c r="F216" s="21"/>
      <c r="G216" s="21"/>
      <c r="H216" s="40"/>
      <c r="I216" s="40"/>
      <c r="J216" s="40"/>
      <c r="K216" s="23"/>
    </row>
    <row r="217" spans="1:11">
      <c r="A217" s="19"/>
      <c r="B217" s="19"/>
      <c r="C217" s="21"/>
      <c r="D217" s="23"/>
      <c r="E217" s="21"/>
      <c r="F217" s="21"/>
      <c r="G217" s="21"/>
      <c r="H217" s="40"/>
      <c r="I217" s="40"/>
      <c r="J217" s="40"/>
      <c r="K217" s="23"/>
    </row>
    <row r="218" spans="1:11">
      <c r="A218" s="19"/>
      <c r="B218" s="19"/>
      <c r="C218" s="21"/>
      <c r="D218" s="23"/>
      <c r="E218" s="21"/>
      <c r="F218" s="21"/>
      <c r="G218" s="21"/>
      <c r="H218" s="40"/>
      <c r="I218" s="40"/>
      <c r="J218" s="40"/>
      <c r="K218" s="23"/>
    </row>
    <row r="219" spans="1:11">
      <c r="A219" s="19"/>
      <c r="B219" s="19"/>
      <c r="C219" s="21"/>
      <c r="D219" s="23"/>
      <c r="E219" s="21"/>
      <c r="F219" s="21"/>
      <c r="G219" s="21"/>
      <c r="H219" s="40"/>
      <c r="I219" s="40"/>
      <c r="J219" s="40"/>
      <c r="K219" s="23"/>
    </row>
    <row r="220" spans="1:11">
      <c r="A220" s="19"/>
      <c r="B220" s="19"/>
      <c r="C220" s="21"/>
      <c r="D220" s="23"/>
      <c r="E220" s="21"/>
      <c r="F220" s="21"/>
      <c r="G220" s="21"/>
      <c r="H220" s="40"/>
      <c r="I220" s="40"/>
      <c r="J220" s="40"/>
      <c r="K220" s="23"/>
    </row>
    <row r="221" spans="1:11">
      <c r="A221" s="19"/>
      <c r="B221" s="19"/>
      <c r="C221" s="21"/>
      <c r="D221" s="23"/>
      <c r="E221" s="21"/>
      <c r="F221" s="21"/>
      <c r="G221" s="21"/>
      <c r="H221" s="40"/>
      <c r="I221" s="40"/>
      <c r="J221" s="40"/>
      <c r="K221" s="23"/>
    </row>
    <row r="222" spans="1:11">
      <c r="A222" s="19"/>
      <c r="B222" s="19"/>
      <c r="C222" s="21"/>
      <c r="D222" s="23"/>
      <c r="E222" s="21"/>
      <c r="F222" s="21"/>
      <c r="G222" s="21"/>
      <c r="H222" s="40"/>
      <c r="I222" s="40"/>
      <c r="J222" s="40"/>
      <c r="K222" s="23"/>
    </row>
    <row r="223" spans="1:11">
      <c r="A223" s="19"/>
      <c r="B223" s="19"/>
      <c r="C223" s="21"/>
      <c r="D223" s="23"/>
      <c r="E223" s="21"/>
      <c r="F223" s="21"/>
      <c r="G223" s="21"/>
      <c r="H223" s="40"/>
      <c r="I223" s="40"/>
      <c r="J223" s="40"/>
      <c r="K223" s="23"/>
    </row>
    <row r="224" spans="1:11">
      <c r="A224" s="19"/>
      <c r="B224" s="19"/>
      <c r="C224" s="21"/>
      <c r="D224" s="23"/>
      <c r="E224" s="21"/>
      <c r="F224" s="21"/>
      <c r="G224" s="21"/>
      <c r="H224" s="40"/>
      <c r="I224" s="40"/>
      <c r="J224" s="40"/>
      <c r="K224" s="23"/>
    </row>
    <row r="225" spans="1:11">
      <c r="A225" s="19"/>
      <c r="B225" s="19"/>
      <c r="C225" s="21"/>
      <c r="D225" s="23"/>
      <c r="E225" s="21"/>
      <c r="F225" s="21"/>
      <c r="G225" s="21"/>
      <c r="H225" s="40"/>
      <c r="I225" s="40"/>
      <c r="J225" s="40"/>
      <c r="K225" s="23"/>
    </row>
    <row r="226" spans="1:11">
      <c r="A226" s="19"/>
      <c r="B226" s="19"/>
      <c r="C226" s="21"/>
      <c r="D226" s="23"/>
      <c r="E226" s="21"/>
      <c r="F226" s="21"/>
      <c r="G226" s="21"/>
      <c r="H226" s="40"/>
      <c r="I226" s="40"/>
      <c r="J226" s="40"/>
      <c r="K226" s="23"/>
    </row>
    <row r="227" spans="1:11">
      <c r="A227" s="19"/>
      <c r="B227" s="19"/>
      <c r="C227" s="21"/>
      <c r="D227" s="23"/>
      <c r="E227" s="21"/>
      <c r="F227" s="21"/>
      <c r="G227" s="21"/>
      <c r="H227" s="40"/>
      <c r="I227" s="40"/>
      <c r="J227" s="40"/>
      <c r="K227" s="23"/>
    </row>
    <row r="228" spans="1:11">
      <c r="A228" s="19"/>
      <c r="B228" s="19"/>
      <c r="C228" s="21"/>
      <c r="D228" s="23"/>
      <c r="E228" s="21"/>
      <c r="F228" s="21"/>
      <c r="G228" s="21"/>
      <c r="H228" s="40"/>
      <c r="I228" s="40"/>
      <c r="J228" s="40"/>
      <c r="K228" s="23"/>
    </row>
    <row r="229" spans="1:11">
      <c r="A229" s="19"/>
      <c r="B229" s="19"/>
      <c r="C229" s="21"/>
      <c r="D229" s="23"/>
      <c r="E229" s="21"/>
      <c r="F229" s="21"/>
      <c r="G229" s="21"/>
      <c r="H229" s="40"/>
      <c r="I229" s="40"/>
      <c r="J229" s="40"/>
      <c r="K229" s="23"/>
    </row>
    <row r="230" spans="1:11">
      <c r="A230" s="19"/>
      <c r="B230" s="19"/>
      <c r="C230" s="21"/>
      <c r="D230" s="23"/>
      <c r="E230" s="21"/>
      <c r="F230" s="21"/>
      <c r="G230" s="21"/>
      <c r="H230" s="40"/>
      <c r="I230" s="40"/>
      <c r="J230" s="40"/>
      <c r="K230" s="23"/>
    </row>
    <row r="231" spans="1:11">
      <c r="A231" s="19"/>
      <c r="B231" s="19"/>
      <c r="C231" s="21"/>
      <c r="D231" s="23"/>
      <c r="E231" s="21"/>
      <c r="F231" s="21"/>
      <c r="G231" s="21"/>
      <c r="H231" s="40"/>
      <c r="I231" s="40"/>
      <c r="J231" s="40"/>
      <c r="K231" s="23"/>
    </row>
    <row r="232" spans="1:11">
      <c r="A232" s="19"/>
      <c r="B232" s="19"/>
      <c r="C232" s="21"/>
      <c r="D232" s="23"/>
      <c r="E232" s="21"/>
      <c r="F232" s="21"/>
      <c r="G232" s="21"/>
      <c r="H232" s="40"/>
      <c r="I232" s="40"/>
      <c r="J232" s="40"/>
      <c r="K232" s="23"/>
    </row>
    <row r="233" spans="1:11">
      <c r="A233" s="19"/>
      <c r="B233" s="19"/>
      <c r="C233" s="21"/>
      <c r="D233" s="23"/>
      <c r="E233" s="21"/>
      <c r="F233" s="21"/>
      <c r="G233" s="21"/>
      <c r="H233" s="40"/>
      <c r="I233" s="40"/>
      <c r="J233" s="40"/>
      <c r="K233" s="23"/>
    </row>
    <row r="234" spans="1:11">
      <c r="A234" s="19"/>
      <c r="B234" s="19"/>
      <c r="C234" s="21"/>
      <c r="D234" s="23"/>
      <c r="E234" s="21"/>
      <c r="F234" s="21"/>
      <c r="G234" s="21"/>
      <c r="H234" s="40"/>
      <c r="I234" s="40"/>
      <c r="J234" s="40"/>
      <c r="K234" s="23"/>
    </row>
    <row r="235" spans="1:11">
      <c r="A235" s="19"/>
      <c r="B235" s="19"/>
      <c r="C235" s="21"/>
      <c r="D235" s="23"/>
      <c r="E235" s="21"/>
      <c r="F235" s="21"/>
      <c r="G235" s="21"/>
      <c r="H235" s="40"/>
      <c r="I235" s="40"/>
      <c r="J235" s="40"/>
      <c r="K235" s="23"/>
    </row>
    <row r="236" spans="1:11">
      <c r="A236" s="19"/>
      <c r="B236" s="19"/>
      <c r="C236" s="21"/>
      <c r="D236" s="23"/>
      <c r="E236" s="21"/>
      <c r="F236" s="21"/>
      <c r="G236" s="21"/>
      <c r="H236" s="40"/>
      <c r="I236" s="40"/>
      <c r="J236" s="40"/>
      <c r="K236" s="23"/>
    </row>
    <row r="237" spans="1:11">
      <c r="A237" s="19"/>
      <c r="B237" s="19"/>
      <c r="C237" s="21"/>
      <c r="D237" s="23"/>
      <c r="E237" s="21"/>
      <c r="F237" s="21"/>
      <c r="G237" s="21"/>
      <c r="H237" s="40"/>
      <c r="I237" s="40"/>
      <c r="J237" s="40"/>
      <c r="K237" s="23"/>
    </row>
    <row r="238" spans="1:11">
      <c r="A238" s="19"/>
      <c r="B238" s="19"/>
      <c r="C238" s="21"/>
      <c r="D238" s="23"/>
      <c r="E238" s="21"/>
      <c r="F238" s="21"/>
      <c r="G238" s="21"/>
      <c r="H238" s="40"/>
      <c r="I238" s="40"/>
      <c r="J238" s="40"/>
      <c r="K238" s="23"/>
    </row>
    <row r="239" spans="1:11">
      <c r="A239" s="19"/>
      <c r="B239" s="19"/>
      <c r="C239" s="21"/>
      <c r="D239" s="23"/>
      <c r="E239" s="21"/>
      <c r="F239" s="21"/>
      <c r="G239" s="21"/>
      <c r="H239" s="40"/>
      <c r="I239" s="40"/>
      <c r="J239" s="40"/>
      <c r="K239" s="23"/>
    </row>
    <row r="240" spans="1:11">
      <c r="A240" s="19"/>
      <c r="B240" s="19"/>
      <c r="C240" s="21"/>
      <c r="D240" s="23"/>
      <c r="E240" s="21"/>
      <c r="F240" s="21"/>
      <c r="G240" s="21"/>
      <c r="H240" s="40"/>
      <c r="I240" s="40"/>
      <c r="J240" s="40"/>
      <c r="K240" s="23"/>
    </row>
    <row r="241" spans="1:11">
      <c r="A241" s="19"/>
      <c r="B241" s="19"/>
      <c r="C241" s="21"/>
      <c r="D241" s="23"/>
      <c r="E241" s="21"/>
      <c r="F241" s="21"/>
      <c r="G241" s="21"/>
      <c r="H241" s="40"/>
      <c r="I241" s="40"/>
      <c r="J241" s="40"/>
      <c r="K241" s="23"/>
    </row>
    <row r="242" spans="1:11">
      <c r="A242" s="19"/>
      <c r="B242" s="19"/>
      <c r="C242" s="21"/>
      <c r="D242" s="23"/>
      <c r="E242" s="21"/>
      <c r="F242" s="21"/>
      <c r="G242" s="21"/>
      <c r="H242" s="40"/>
      <c r="I242" s="40"/>
      <c r="J242" s="40"/>
      <c r="K242" s="23"/>
    </row>
    <row r="243" spans="1:11">
      <c r="A243" s="19"/>
      <c r="B243" s="19"/>
      <c r="C243" s="21"/>
      <c r="D243" s="23"/>
      <c r="E243" s="21"/>
      <c r="F243" s="21"/>
      <c r="G243" s="21"/>
      <c r="H243" s="40"/>
      <c r="I243" s="40"/>
      <c r="J243" s="40"/>
      <c r="K243" s="23"/>
    </row>
    <row r="244" spans="1:11">
      <c r="A244" s="19"/>
      <c r="B244" s="19"/>
      <c r="C244" s="21"/>
      <c r="D244" s="23"/>
      <c r="E244" s="21"/>
      <c r="F244" s="21"/>
      <c r="G244" s="21"/>
      <c r="H244" s="40"/>
      <c r="I244" s="40"/>
      <c r="J244" s="40"/>
      <c r="K244" s="23"/>
    </row>
    <row r="245" spans="1:11">
      <c r="A245" s="19"/>
      <c r="B245" s="19"/>
      <c r="C245" s="21"/>
      <c r="D245" s="23"/>
      <c r="E245" s="21"/>
      <c r="F245" s="21"/>
      <c r="G245" s="21"/>
      <c r="H245" s="40"/>
      <c r="I245" s="40"/>
      <c r="J245" s="40"/>
      <c r="K245" s="23"/>
    </row>
    <row r="246" spans="1:11">
      <c r="A246" s="19"/>
      <c r="B246" s="19"/>
      <c r="C246" s="21"/>
      <c r="D246" s="23"/>
      <c r="E246" s="21"/>
      <c r="F246" s="21"/>
      <c r="G246" s="21"/>
      <c r="H246" s="40"/>
      <c r="I246" s="40"/>
      <c r="J246" s="40"/>
      <c r="K246" s="23"/>
    </row>
    <row r="247" spans="1:11">
      <c r="A247" s="19"/>
      <c r="B247" s="19"/>
      <c r="C247" s="21"/>
      <c r="D247" s="23"/>
      <c r="E247" s="21"/>
      <c r="F247" s="21"/>
      <c r="G247" s="21"/>
      <c r="H247" s="40"/>
      <c r="I247" s="40"/>
      <c r="J247" s="40"/>
      <c r="K247" s="23"/>
    </row>
    <row r="248" spans="1:11">
      <c r="A248" s="19"/>
      <c r="B248" s="19"/>
      <c r="C248" s="21"/>
      <c r="D248" s="23"/>
      <c r="E248" s="21"/>
      <c r="F248" s="21"/>
      <c r="G248" s="21"/>
      <c r="H248" s="40"/>
      <c r="I248" s="40"/>
      <c r="J248" s="40"/>
      <c r="K248" s="23"/>
    </row>
    <row r="249" spans="1:11">
      <c r="A249" s="19"/>
      <c r="B249" s="19"/>
      <c r="C249" s="21"/>
      <c r="D249" s="23"/>
      <c r="E249" s="21"/>
      <c r="F249" s="21"/>
      <c r="G249" s="21"/>
      <c r="H249" s="40"/>
      <c r="I249" s="40"/>
      <c r="J249" s="40"/>
      <c r="K249" s="23"/>
    </row>
    <row r="250" spans="1:11">
      <c r="A250" s="19"/>
      <c r="B250" s="19"/>
      <c r="C250" s="21"/>
      <c r="D250" s="23"/>
      <c r="E250" s="21"/>
      <c r="F250" s="21"/>
      <c r="G250" s="21"/>
      <c r="H250" s="40"/>
      <c r="I250" s="40"/>
      <c r="J250" s="40"/>
      <c r="K250" s="23"/>
    </row>
    <row r="251" spans="1:11">
      <c r="A251" s="19"/>
      <c r="B251" s="19"/>
      <c r="C251" s="21"/>
      <c r="D251" s="23"/>
      <c r="E251" s="21"/>
      <c r="F251" s="21"/>
      <c r="G251" s="21"/>
      <c r="H251" s="40"/>
      <c r="I251" s="40"/>
      <c r="J251" s="40"/>
      <c r="K251" s="23"/>
    </row>
    <row r="252" spans="1:11">
      <c r="A252" s="19"/>
      <c r="B252" s="19"/>
      <c r="C252" s="21"/>
      <c r="D252" s="23"/>
      <c r="E252" s="21"/>
      <c r="F252" s="21"/>
      <c r="G252" s="21"/>
      <c r="H252" s="40"/>
      <c r="I252" s="40"/>
      <c r="J252" s="40"/>
      <c r="K252" s="23"/>
    </row>
    <row r="253" spans="1:11">
      <c r="A253" s="19"/>
      <c r="B253" s="19"/>
      <c r="C253" s="21"/>
      <c r="D253" s="23"/>
      <c r="E253" s="21"/>
      <c r="F253" s="21"/>
      <c r="G253" s="21"/>
      <c r="H253" s="40"/>
      <c r="I253" s="40"/>
      <c r="J253" s="40"/>
      <c r="K253" s="23"/>
    </row>
    <row r="254" spans="1:11">
      <c r="A254" s="19"/>
      <c r="B254" s="19"/>
      <c r="C254" s="21"/>
      <c r="D254" s="23"/>
      <c r="E254" s="21"/>
      <c r="F254" s="21"/>
      <c r="G254" s="21"/>
      <c r="H254" s="40"/>
      <c r="I254" s="40"/>
      <c r="J254" s="40"/>
      <c r="K254" s="23"/>
    </row>
    <row r="255" spans="1:11">
      <c r="A255" s="19"/>
      <c r="B255" s="19"/>
      <c r="C255" s="21"/>
      <c r="D255" s="23"/>
      <c r="E255" s="21"/>
      <c r="F255" s="21"/>
      <c r="G255" s="21"/>
      <c r="H255" s="40"/>
      <c r="I255" s="40"/>
      <c r="J255" s="40"/>
      <c r="K255" s="23"/>
    </row>
    <row r="256" spans="1:11">
      <c r="A256" s="19"/>
      <c r="B256" s="19"/>
      <c r="C256" s="21"/>
      <c r="D256" s="23"/>
      <c r="E256" s="21"/>
      <c r="F256" s="21"/>
      <c r="G256" s="21"/>
      <c r="H256" s="40"/>
      <c r="I256" s="40"/>
      <c r="J256" s="40"/>
      <c r="K256" s="23"/>
    </row>
    <row r="257" spans="1:11">
      <c r="A257" s="19"/>
      <c r="B257" s="19"/>
      <c r="C257" s="21"/>
      <c r="D257" s="23"/>
      <c r="E257" s="21"/>
      <c r="F257" s="21"/>
      <c r="G257" s="21"/>
      <c r="H257" s="40"/>
      <c r="I257" s="40"/>
      <c r="J257" s="40"/>
      <c r="K257" s="23"/>
    </row>
    <row r="258" spans="1:11">
      <c r="A258" s="19"/>
      <c r="B258" s="19"/>
      <c r="C258" s="21"/>
      <c r="D258" s="23"/>
      <c r="E258" s="21"/>
      <c r="F258" s="21"/>
      <c r="G258" s="21"/>
      <c r="H258" s="40"/>
      <c r="I258" s="40"/>
      <c r="J258" s="40"/>
      <c r="K258" s="23"/>
    </row>
    <row r="259" spans="1:11">
      <c r="A259" s="19"/>
      <c r="B259" s="19"/>
      <c r="C259" s="21"/>
      <c r="D259" s="23"/>
      <c r="E259" s="21"/>
      <c r="F259" s="21"/>
      <c r="G259" s="21"/>
      <c r="H259" s="40"/>
      <c r="I259" s="40"/>
      <c r="J259" s="40"/>
      <c r="K259" s="23"/>
    </row>
    <row r="260" spans="1:11">
      <c r="A260" s="19"/>
      <c r="B260" s="19"/>
      <c r="C260" s="21"/>
      <c r="D260" s="23"/>
      <c r="E260" s="21"/>
      <c r="F260" s="21"/>
      <c r="G260" s="21"/>
      <c r="H260" s="40"/>
      <c r="I260" s="40"/>
      <c r="J260" s="40"/>
      <c r="K260" s="23"/>
    </row>
    <row r="261" spans="1:11">
      <c r="A261" s="19"/>
      <c r="B261" s="19"/>
      <c r="C261" s="21"/>
      <c r="D261" s="23"/>
      <c r="E261" s="21"/>
      <c r="F261" s="21"/>
      <c r="G261" s="21"/>
      <c r="H261" s="40"/>
      <c r="I261" s="40"/>
      <c r="J261" s="40"/>
      <c r="K261" s="23"/>
    </row>
    <row r="262" spans="1:11">
      <c r="A262" s="19"/>
      <c r="B262" s="19"/>
      <c r="C262" s="21"/>
      <c r="D262" s="23"/>
      <c r="E262" s="21"/>
      <c r="F262" s="21"/>
      <c r="G262" s="21"/>
      <c r="H262" s="40"/>
      <c r="I262" s="40"/>
      <c r="J262" s="40"/>
      <c r="K262" s="23"/>
    </row>
    <row r="263" spans="1:11">
      <c r="A263" s="19"/>
      <c r="B263" s="19"/>
      <c r="C263" s="21"/>
      <c r="D263" s="23"/>
      <c r="E263" s="21"/>
      <c r="F263" s="21"/>
      <c r="G263" s="21"/>
      <c r="H263" s="40"/>
      <c r="I263" s="40"/>
      <c r="J263" s="40"/>
      <c r="K263" s="23"/>
    </row>
    <row r="264" spans="1:11">
      <c r="A264" s="19"/>
      <c r="B264" s="19"/>
      <c r="C264" s="21"/>
      <c r="D264" s="23"/>
      <c r="E264" s="21"/>
      <c r="F264" s="21"/>
      <c r="G264" s="21"/>
      <c r="H264" s="40"/>
      <c r="I264" s="40"/>
      <c r="J264" s="40"/>
      <c r="K264" s="23"/>
    </row>
    <row r="265" spans="1:11">
      <c r="A265" s="19"/>
      <c r="B265" s="19"/>
      <c r="C265" s="21"/>
      <c r="D265" s="23"/>
      <c r="E265" s="21"/>
      <c r="F265" s="21"/>
      <c r="G265" s="21"/>
      <c r="H265" s="40"/>
      <c r="I265" s="40"/>
      <c r="J265" s="40"/>
      <c r="K265" s="23"/>
    </row>
    <row r="266" spans="1:11">
      <c r="A266" s="19"/>
      <c r="B266" s="19"/>
      <c r="C266" s="21"/>
      <c r="D266" s="23"/>
      <c r="E266" s="21"/>
      <c r="F266" s="21"/>
      <c r="G266" s="21"/>
      <c r="H266" s="40"/>
      <c r="I266" s="40"/>
      <c r="J266" s="40"/>
      <c r="K266" s="23"/>
    </row>
    <row r="267" spans="1:11">
      <c r="A267" s="19"/>
      <c r="B267" s="19"/>
      <c r="C267" s="21"/>
      <c r="D267" s="23"/>
      <c r="E267" s="21"/>
      <c r="F267" s="21"/>
      <c r="G267" s="21"/>
      <c r="H267" s="40"/>
      <c r="I267" s="40"/>
      <c r="J267" s="40"/>
      <c r="K267" s="23"/>
    </row>
    <row r="268" spans="1:11">
      <c r="A268" s="19"/>
      <c r="B268" s="19"/>
      <c r="C268" s="21"/>
      <c r="D268" s="23"/>
      <c r="E268" s="21"/>
      <c r="F268" s="21"/>
      <c r="G268" s="21"/>
      <c r="H268" s="40"/>
      <c r="I268" s="40"/>
      <c r="J268" s="40"/>
      <c r="K268" s="23"/>
    </row>
    <row r="269" spans="1:11">
      <c r="A269" s="19"/>
      <c r="B269" s="19"/>
      <c r="C269" s="21"/>
      <c r="D269" s="23"/>
      <c r="E269" s="21"/>
      <c r="F269" s="21"/>
      <c r="G269" s="21"/>
      <c r="H269" s="40"/>
      <c r="I269" s="40"/>
      <c r="J269" s="40"/>
      <c r="K269" s="23"/>
    </row>
    <row r="270" spans="1:11">
      <c r="A270" s="19"/>
      <c r="B270" s="19"/>
      <c r="C270" s="21"/>
      <c r="D270" s="23"/>
      <c r="E270" s="21"/>
      <c r="F270" s="21"/>
      <c r="G270" s="21"/>
      <c r="H270" s="40"/>
      <c r="I270" s="40"/>
      <c r="J270" s="40"/>
      <c r="K270" s="23"/>
    </row>
    <row r="271" spans="1:11">
      <c r="A271" s="19"/>
      <c r="B271" s="19"/>
      <c r="C271" s="21"/>
      <c r="D271" s="23"/>
      <c r="E271" s="21"/>
      <c r="F271" s="21"/>
      <c r="G271" s="21"/>
      <c r="H271" s="40"/>
      <c r="I271" s="40"/>
      <c r="J271" s="40"/>
      <c r="K271" s="23"/>
    </row>
    <row r="272" spans="1:11">
      <c r="A272" s="19"/>
      <c r="B272" s="19"/>
      <c r="C272" s="21"/>
      <c r="D272" s="23"/>
      <c r="E272" s="21"/>
      <c r="F272" s="21"/>
      <c r="G272" s="21"/>
      <c r="H272" s="40"/>
      <c r="I272" s="40"/>
      <c r="J272" s="40"/>
      <c r="K272" s="23"/>
    </row>
    <row r="273" spans="1:11">
      <c r="A273" s="19"/>
      <c r="B273" s="19"/>
      <c r="C273" s="21"/>
      <c r="D273" s="23"/>
      <c r="E273" s="21"/>
      <c r="F273" s="21"/>
      <c r="G273" s="21"/>
      <c r="H273" s="40"/>
      <c r="I273" s="40"/>
      <c r="J273" s="40"/>
      <c r="K273" s="23"/>
    </row>
    <row r="274" spans="1:11">
      <c r="A274" s="19"/>
      <c r="B274" s="19"/>
      <c r="C274" s="21"/>
      <c r="D274" s="23"/>
      <c r="E274" s="21"/>
      <c r="F274" s="21"/>
      <c r="G274" s="21"/>
      <c r="H274" s="40"/>
      <c r="I274" s="40"/>
      <c r="J274" s="40"/>
      <c r="K274" s="23"/>
    </row>
    <row r="275" spans="1:11">
      <c r="A275" s="19"/>
      <c r="B275" s="19"/>
      <c r="C275" s="21"/>
      <c r="D275" s="23"/>
      <c r="E275" s="21"/>
      <c r="F275" s="21"/>
      <c r="G275" s="21"/>
      <c r="H275" s="40"/>
      <c r="I275" s="40"/>
      <c r="J275" s="40"/>
      <c r="K275" s="23"/>
    </row>
    <row r="276" spans="1:11">
      <c r="A276" s="19"/>
      <c r="B276" s="19"/>
      <c r="C276" s="21"/>
      <c r="D276" s="23"/>
      <c r="E276" s="21"/>
      <c r="F276" s="21"/>
      <c r="G276" s="21"/>
      <c r="H276" s="40"/>
      <c r="I276" s="40"/>
      <c r="J276" s="40"/>
      <c r="K276" s="23"/>
    </row>
    <row r="277" spans="1:11">
      <c r="A277" s="19"/>
      <c r="B277" s="19"/>
      <c r="C277" s="21"/>
      <c r="D277" s="23"/>
      <c r="E277" s="21"/>
      <c r="F277" s="21"/>
      <c r="G277" s="21"/>
      <c r="H277" s="40"/>
      <c r="I277" s="40"/>
      <c r="J277" s="40"/>
      <c r="K277" s="23"/>
    </row>
    <row r="278" spans="1:11">
      <c r="A278" s="19"/>
      <c r="B278" s="19"/>
      <c r="C278" s="21"/>
      <c r="D278" s="23"/>
      <c r="E278" s="21"/>
      <c r="F278" s="21"/>
      <c r="G278" s="21"/>
      <c r="H278" s="40"/>
      <c r="I278" s="40"/>
      <c r="J278" s="40"/>
      <c r="K278" s="23"/>
    </row>
    <row r="279" spans="1:11">
      <c r="A279" s="19"/>
      <c r="B279" s="19"/>
      <c r="C279" s="21"/>
      <c r="D279" s="23"/>
      <c r="E279" s="21"/>
      <c r="F279" s="21"/>
      <c r="G279" s="21"/>
      <c r="H279" s="40"/>
      <c r="I279" s="40"/>
      <c r="J279" s="40"/>
      <c r="K279" s="23"/>
    </row>
    <row r="280" spans="1:11">
      <c r="A280" s="19"/>
      <c r="B280" s="19"/>
      <c r="C280" s="21"/>
      <c r="D280" s="23"/>
      <c r="E280" s="21"/>
      <c r="F280" s="21"/>
      <c r="G280" s="21"/>
      <c r="H280" s="40"/>
      <c r="I280" s="40"/>
      <c r="J280" s="40"/>
      <c r="K280" s="23"/>
    </row>
    <row r="281" spans="1:11">
      <c r="A281" s="19"/>
      <c r="B281" s="19"/>
      <c r="C281" s="21"/>
      <c r="D281" s="23"/>
      <c r="E281" s="21"/>
      <c r="F281" s="21"/>
      <c r="G281" s="21"/>
      <c r="H281" s="40"/>
      <c r="I281" s="40"/>
      <c r="J281" s="40"/>
      <c r="K281" s="23"/>
    </row>
    <row r="282" spans="1:11">
      <c r="A282" s="19"/>
      <c r="B282" s="19"/>
      <c r="C282" s="21"/>
      <c r="D282" s="23"/>
      <c r="E282" s="21"/>
      <c r="F282" s="21"/>
      <c r="G282" s="21"/>
      <c r="H282" s="40"/>
      <c r="I282" s="40"/>
      <c r="J282" s="40"/>
      <c r="K282" s="23"/>
    </row>
    <row r="283" spans="1:11">
      <c r="A283" s="19"/>
      <c r="B283" s="19"/>
      <c r="C283" s="21"/>
      <c r="D283" s="23"/>
      <c r="E283" s="21"/>
      <c r="F283" s="21"/>
      <c r="G283" s="21"/>
      <c r="H283" s="40"/>
      <c r="I283" s="40"/>
      <c r="J283" s="40"/>
      <c r="K283" s="23"/>
    </row>
    <row r="284" spans="1:11">
      <c r="A284" s="19"/>
      <c r="B284" s="19"/>
      <c r="C284" s="21"/>
      <c r="D284" s="23"/>
      <c r="E284" s="21"/>
      <c r="F284" s="21"/>
      <c r="G284" s="21"/>
      <c r="H284" s="40"/>
      <c r="I284" s="40"/>
      <c r="J284" s="40"/>
      <c r="K284" s="23"/>
    </row>
    <row r="285" spans="1:11">
      <c r="A285" s="19"/>
      <c r="B285" s="19"/>
      <c r="C285" s="21"/>
      <c r="D285" s="23"/>
      <c r="E285" s="21"/>
      <c r="F285" s="21"/>
      <c r="G285" s="21"/>
      <c r="H285" s="40"/>
      <c r="I285" s="40"/>
      <c r="J285" s="40"/>
      <c r="K285" s="23"/>
    </row>
    <row r="286" spans="1:11">
      <c r="A286" s="19"/>
      <c r="B286" s="19"/>
      <c r="C286" s="21"/>
      <c r="D286" s="23"/>
      <c r="E286" s="21"/>
      <c r="F286" s="21"/>
      <c r="G286" s="21"/>
      <c r="H286" s="40"/>
      <c r="I286" s="40"/>
      <c r="J286" s="40"/>
      <c r="K286" s="23"/>
    </row>
    <row r="287" spans="1:11">
      <c r="A287" s="19"/>
      <c r="B287" s="19"/>
      <c r="C287" s="21"/>
      <c r="D287" s="23"/>
      <c r="E287" s="21"/>
      <c r="F287" s="21"/>
      <c r="G287" s="21"/>
      <c r="H287" s="40"/>
      <c r="I287" s="40"/>
      <c r="J287" s="40"/>
      <c r="K287" s="23"/>
    </row>
    <row r="288" spans="1:11">
      <c r="A288" s="19"/>
      <c r="B288" s="19"/>
      <c r="C288" s="21"/>
      <c r="D288" s="23"/>
      <c r="E288" s="21"/>
      <c r="F288" s="21"/>
      <c r="G288" s="21"/>
      <c r="H288" s="40"/>
      <c r="I288" s="40"/>
      <c r="J288" s="40"/>
      <c r="K288" s="23"/>
    </row>
    <row r="289" spans="1:11">
      <c r="A289" s="19"/>
      <c r="B289" s="19"/>
      <c r="C289" s="21"/>
      <c r="D289" s="23"/>
      <c r="E289" s="21"/>
      <c r="F289" s="21"/>
      <c r="G289" s="21"/>
      <c r="H289" s="40"/>
      <c r="I289" s="40"/>
      <c r="J289" s="40"/>
      <c r="K289" s="23"/>
    </row>
    <row r="290" spans="1:11">
      <c r="A290" s="19"/>
      <c r="B290" s="19"/>
      <c r="C290" s="21"/>
      <c r="D290" s="23"/>
      <c r="E290" s="21"/>
      <c r="F290" s="21"/>
      <c r="G290" s="21"/>
      <c r="H290" s="40"/>
      <c r="I290" s="40"/>
      <c r="J290" s="40"/>
      <c r="K290" s="23"/>
    </row>
    <row r="291" spans="1:11">
      <c r="A291" s="19"/>
      <c r="B291" s="19"/>
      <c r="C291" s="21"/>
      <c r="D291" s="23"/>
      <c r="E291" s="21"/>
      <c r="F291" s="21"/>
      <c r="G291" s="21"/>
      <c r="H291" s="40"/>
      <c r="I291" s="40"/>
      <c r="J291" s="40"/>
      <c r="K291" s="23"/>
    </row>
    <row r="292" spans="1:11">
      <c r="A292" s="19"/>
      <c r="B292" s="19"/>
      <c r="C292" s="21"/>
      <c r="D292" s="23"/>
      <c r="E292" s="21"/>
      <c r="F292" s="21"/>
      <c r="G292" s="21"/>
      <c r="H292" s="40"/>
      <c r="I292" s="40"/>
      <c r="J292" s="40"/>
      <c r="K292" s="23"/>
    </row>
    <row r="293" spans="1:11">
      <c r="A293" s="19"/>
      <c r="B293" s="19"/>
      <c r="C293" s="21"/>
      <c r="D293" s="23"/>
      <c r="E293" s="21"/>
      <c r="F293" s="21"/>
      <c r="G293" s="21"/>
      <c r="H293" s="40"/>
      <c r="I293" s="40"/>
      <c r="J293" s="40"/>
      <c r="K293" s="23"/>
    </row>
    <row r="294" spans="1:11">
      <c r="A294" s="19"/>
      <c r="B294" s="19"/>
      <c r="C294" s="21"/>
      <c r="D294" s="23"/>
      <c r="E294" s="21"/>
      <c r="F294" s="21"/>
      <c r="G294" s="21"/>
      <c r="H294" s="40"/>
      <c r="I294" s="40"/>
      <c r="J294" s="40"/>
      <c r="K294" s="23"/>
    </row>
    <row r="295" spans="1:11">
      <c r="A295" s="19"/>
      <c r="B295" s="19"/>
      <c r="C295" s="21"/>
      <c r="D295" s="23"/>
      <c r="E295" s="21"/>
      <c r="F295" s="21"/>
      <c r="G295" s="21"/>
      <c r="H295" s="40"/>
      <c r="I295" s="40"/>
      <c r="J295" s="40"/>
      <c r="K295" s="23"/>
    </row>
    <row r="296" spans="1:11">
      <c r="A296" s="19"/>
      <c r="B296" s="19"/>
      <c r="C296" s="21"/>
      <c r="D296" s="23"/>
      <c r="E296" s="21"/>
      <c r="F296" s="21"/>
      <c r="G296" s="21"/>
      <c r="H296" s="40"/>
      <c r="I296" s="40"/>
      <c r="J296" s="40"/>
      <c r="K296" s="23"/>
    </row>
    <row r="297" spans="1:11">
      <c r="A297" s="19"/>
      <c r="B297" s="19"/>
      <c r="C297" s="21"/>
      <c r="D297" s="23"/>
      <c r="E297" s="21"/>
      <c r="F297" s="21"/>
      <c r="G297" s="21"/>
      <c r="H297" s="40"/>
      <c r="I297" s="40"/>
      <c r="J297" s="40"/>
      <c r="K297" s="23"/>
    </row>
    <row r="298" spans="1:11">
      <c r="A298" s="19"/>
      <c r="B298" s="19"/>
      <c r="C298" s="21"/>
      <c r="D298" s="23"/>
      <c r="E298" s="21"/>
      <c r="F298" s="21"/>
      <c r="G298" s="21"/>
      <c r="H298" s="40"/>
      <c r="I298" s="40"/>
      <c r="J298" s="40"/>
      <c r="K298" s="23"/>
    </row>
    <row r="299" spans="1:11">
      <c r="A299" s="19"/>
      <c r="B299" s="19"/>
      <c r="C299" s="21"/>
      <c r="D299" s="23"/>
      <c r="E299" s="21"/>
      <c r="F299" s="21"/>
      <c r="G299" s="21"/>
      <c r="H299" s="40"/>
      <c r="I299" s="40"/>
      <c r="J299" s="40"/>
      <c r="K299" s="23"/>
    </row>
    <row r="300" spans="1:11">
      <c r="A300" s="19"/>
      <c r="B300" s="19"/>
      <c r="C300" s="21"/>
      <c r="D300" s="23"/>
      <c r="E300" s="21"/>
      <c r="F300" s="21"/>
      <c r="G300" s="21"/>
      <c r="H300" s="40"/>
      <c r="I300" s="40"/>
      <c r="J300" s="40"/>
      <c r="K300" s="23"/>
    </row>
    <row r="301" spans="1:11">
      <c r="A301" s="19"/>
      <c r="B301" s="19"/>
      <c r="C301" s="21"/>
      <c r="D301" s="23"/>
      <c r="E301" s="21"/>
      <c r="F301" s="21"/>
      <c r="G301" s="21"/>
      <c r="H301" s="40"/>
      <c r="I301" s="40"/>
      <c r="J301" s="40"/>
      <c r="K301" s="23"/>
    </row>
    <row r="302" spans="1:11">
      <c r="A302" s="19"/>
      <c r="B302" s="19"/>
      <c r="C302" s="21"/>
      <c r="D302" s="23"/>
      <c r="E302" s="21"/>
      <c r="F302" s="21"/>
      <c r="G302" s="21"/>
      <c r="H302" s="40"/>
      <c r="I302" s="40"/>
      <c r="J302" s="40"/>
      <c r="K302" s="23"/>
    </row>
    <row r="303" spans="1:11">
      <c r="A303" s="19"/>
      <c r="B303" s="19"/>
      <c r="C303" s="21"/>
      <c r="D303" s="23"/>
      <c r="E303" s="21"/>
      <c r="F303" s="21"/>
      <c r="G303" s="21"/>
      <c r="H303" s="40"/>
      <c r="I303" s="40"/>
      <c r="J303" s="40"/>
      <c r="K303" s="23"/>
    </row>
    <row r="304" spans="1:11">
      <c r="A304" s="19"/>
      <c r="B304" s="19"/>
      <c r="C304" s="21"/>
      <c r="D304" s="23"/>
      <c r="E304" s="21"/>
      <c r="F304" s="21"/>
      <c r="G304" s="21"/>
      <c r="H304" s="40"/>
      <c r="I304" s="40"/>
      <c r="J304" s="40"/>
      <c r="K304" s="23"/>
    </row>
    <row r="305" spans="1:11">
      <c r="A305" s="19"/>
      <c r="B305" s="19"/>
      <c r="C305" s="21"/>
      <c r="D305" s="23"/>
      <c r="E305" s="21"/>
      <c r="F305" s="21"/>
      <c r="G305" s="21"/>
      <c r="H305" s="40"/>
      <c r="I305" s="40"/>
      <c r="J305" s="40"/>
      <c r="K305" s="23"/>
    </row>
    <row r="306" spans="1:11">
      <c r="A306" s="19"/>
      <c r="B306" s="19"/>
      <c r="C306" s="21"/>
      <c r="D306" s="23"/>
      <c r="E306" s="21"/>
      <c r="F306" s="21"/>
      <c r="G306" s="21"/>
      <c r="H306" s="40"/>
      <c r="I306" s="40"/>
      <c r="J306" s="40"/>
      <c r="K306" s="23"/>
    </row>
    <row r="307" spans="1:11">
      <c r="A307" s="19"/>
      <c r="B307" s="19"/>
      <c r="C307" s="21"/>
      <c r="D307" s="23"/>
      <c r="E307" s="21"/>
      <c r="F307" s="21"/>
      <c r="G307" s="21"/>
      <c r="H307" s="40"/>
      <c r="I307" s="40"/>
      <c r="J307" s="40"/>
      <c r="K307" s="23"/>
    </row>
    <row r="308" spans="1:11">
      <c r="A308" s="19"/>
      <c r="B308" s="19"/>
      <c r="C308" s="21"/>
      <c r="D308" s="23"/>
      <c r="E308" s="21"/>
      <c r="F308" s="21"/>
      <c r="G308" s="21"/>
      <c r="H308" s="40"/>
      <c r="I308" s="40"/>
      <c r="J308" s="40"/>
      <c r="K308" s="23"/>
    </row>
    <row r="309" spans="1:11">
      <c r="A309" s="19"/>
      <c r="B309" s="19"/>
      <c r="C309" s="21"/>
      <c r="D309" s="23"/>
      <c r="E309" s="21"/>
      <c r="F309" s="21"/>
      <c r="G309" s="21"/>
      <c r="H309" s="40"/>
      <c r="I309" s="40"/>
      <c r="J309" s="40"/>
      <c r="K309" s="23"/>
    </row>
    <row r="310" spans="1:11">
      <c r="A310" s="19"/>
      <c r="B310" s="19"/>
      <c r="C310" s="21"/>
      <c r="D310" s="23"/>
      <c r="E310" s="21"/>
      <c r="F310" s="21"/>
      <c r="G310" s="21"/>
      <c r="H310" s="40"/>
      <c r="I310" s="40"/>
      <c r="J310" s="40"/>
      <c r="K310" s="23"/>
    </row>
    <row r="311" spans="1:11">
      <c r="A311" s="19"/>
      <c r="B311" s="19"/>
      <c r="C311" s="21"/>
      <c r="D311" s="23"/>
      <c r="E311" s="21"/>
      <c r="F311" s="21"/>
      <c r="G311" s="21"/>
      <c r="H311" s="40"/>
      <c r="I311" s="40"/>
      <c r="J311" s="40"/>
      <c r="K311" s="23"/>
    </row>
    <row r="312" spans="1:11">
      <c r="A312" s="19"/>
      <c r="B312" s="19"/>
      <c r="C312" s="21"/>
      <c r="D312" s="23"/>
      <c r="E312" s="21"/>
      <c r="F312" s="21"/>
      <c r="G312" s="21"/>
      <c r="H312" s="40"/>
      <c r="I312" s="40"/>
      <c r="J312" s="40"/>
      <c r="K312" s="23"/>
    </row>
    <row r="313" spans="1:11">
      <c r="A313" s="19"/>
      <c r="B313" s="19"/>
      <c r="C313" s="21"/>
      <c r="D313" s="23"/>
      <c r="E313" s="21"/>
      <c r="F313" s="21"/>
      <c r="G313" s="21"/>
      <c r="H313" s="40"/>
      <c r="I313" s="40"/>
      <c r="J313" s="40"/>
      <c r="K313" s="23"/>
    </row>
    <row r="314" spans="1:11">
      <c r="A314" s="19"/>
      <c r="B314" s="19"/>
      <c r="C314" s="21"/>
      <c r="D314" s="23"/>
      <c r="E314" s="21"/>
      <c r="F314" s="21"/>
      <c r="G314" s="21"/>
      <c r="H314" s="40"/>
      <c r="I314" s="40"/>
      <c r="J314" s="40"/>
      <c r="K314" s="23"/>
    </row>
    <row r="315" spans="1:11">
      <c r="A315" s="19"/>
      <c r="B315" s="19"/>
      <c r="C315" s="21"/>
      <c r="D315" s="23"/>
      <c r="E315" s="21"/>
      <c r="F315" s="21"/>
      <c r="G315" s="21"/>
      <c r="H315" s="40"/>
      <c r="I315" s="40"/>
      <c r="J315" s="40"/>
      <c r="K315" s="23"/>
    </row>
    <row r="316" spans="1:11">
      <c r="A316" s="19"/>
      <c r="B316" s="19"/>
      <c r="C316" s="21"/>
      <c r="D316" s="23"/>
      <c r="E316" s="21"/>
      <c r="F316" s="21"/>
      <c r="G316" s="21"/>
      <c r="H316" s="40"/>
      <c r="I316" s="40"/>
      <c r="J316" s="40"/>
      <c r="K316" s="23"/>
    </row>
    <row r="317" spans="1:11">
      <c r="A317" s="19"/>
      <c r="B317" s="19"/>
      <c r="C317" s="21"/>
      <c r="D317" s="23"/>
      <c r="E317" s="21"/>
      <c r="F317" s="21"/>
      <c r="G317" s="21"/>
      <c r="H317" s="40"/>
      <c r="I317" s="40"/>
      <c r="J317" s="40"/>
      <c r="K317" s="23"/>
    </row>
    <row r="318" spans="1:11">
      <c r="A318" s="19"/>
      <c r="B318" s="19"/>
      <c r="C318" s="21"/>
      <c r="D318" s="23"/>
      <c r="E318" s="21"/>
      <c r="F318" s="21"/>
      <c r="G318" s="21"/>
      <c r="H318" s="40"/>
      <c r="I318" s="40"/>
      <c r="J318" s="40"/>
      <c r="K318" s="23"/>
    </row>
    <row r="319" spans="1:11">
      <c r="A319" s="19"/>
      <c r="B319" s="19"/>
      <c r="C319" s="21"/>
      <c r="D319" s="23"/>
      <c r="E319" s="21"/>
      <c r="F319" s="21"/>
      <c r="G319" s="21"/>
      <c r="H319" s="40"/>
      <c r="I319" s="40"/>
      <c r="J319" s="40"/>
      <c r="K319" s="23"/>
    </row>
    <row r="320" spans="1:11">
      <c r="A320" s="19"/>
      <c r="B320" s="19"/>
      <c r="C320" s="21"/>
      <c r="D320" s="23"/>
      <c r="E320" s="21"/>
      <c r="F320" s="21"/>
      <c r="G320" s="21"/>
      <c r="H320" s="40"/>
      <c r="I320" s="40"/>
      <c r="J320" s="40"/>
      <c r="K320" s="23"/>
    </row>
    <row r="321" spans="1:11">
      <c r="A321" s="19"/>
      <c r="B321" s="19"/>
      <c r="C321" s="21"/>
      <c r="D321" s="23"/>
      <c r="E321" s="21"/>
      <c r="F321" s="21"/>
      <c r="G321" s="21"/>
      <c r="H321" s="40"/>
      <c r="I321" s="40"/>
      <c r="J321" s="40"/>
      <c r="K321" s="23"/>
    </row>
    <row r="322" spans="1:11">
      <c r="A322" s="19"/>
      <c r="B322" s="19"/>
      <c r="C322" s="21"/>
      <c r="D322" s="23"/>
      <c r="E322" s="21"/>
      <c r="F322" s="21"/>
      <c r="G322" s="21"/>
      <c r="H322" s="40"/>
      <c r="I322" s="40"/>
      <c r="J322" s="40"/>
      <c r="K322" s="23"/>
    </row>
    <row r="323" spans="1:11">
      <c r="A323" s="19"/>
      <c r="B323" s="19"/>
      <c r="C323" s="21"/>
      <c r="D323" s="23"/>
      <c r="E323" s="21"/>
      <c r="F323" s="21"/>
      <c r="G323" s="21"/>
      <c r="H323" s="40"/>
      <c r="I323" s="40"/>
      <c r="J323" s="40"/>
      <c r="K323" s="23"/>
    </row>
    <row r="324" spans="1:11">
      <c r="A324" s="19"/>
      <c r="B324" s="19"/>
      <c r="C324" s="21"/>
      <c r="D324" s="23"/>
      <c r="E324" s="21"/>
      <c r="F324" s="21"/>
      <c r="G324" s="21"/>
      <c r="H324" s="40"/>
      <c r="I324" s="40"/>
      <c r="J324" s="40"/>
      <c r="K324" s="23"/>
    </row>
    <row r="325" spans="1:11">
      <c r="A325" s="19"/>
      <c r="B325" s="19"/>
      <c r="C325" s="21"/>
      <c r="D325" s="23"/>
      <c r="E325" s="21"/>
      <c r="F325" s="21"/>
      <c r="G325" s="21"/>
      <c r="H325" s="40"/>
      <c r="I325" s="40"/>
      <c r="J325" s="40"/>
      <c r="K325" s="23"/>
    </row>
    <row r="326" spans="1:11">
      <c r="A326" s="19"/>
      <c r="B326" s="19"/>
      <c r="C326" s="21"/>
      <c r="D326" s="23"/>
      <c r="E326" s="21"/>
      <c r="F326" s="21"/>
      <c r="G326" s="21"/>
      <c r="H326" s="40"/>
      <c r="I326" s="40"/>
      <c r="J326" s="40"/>
      <c r="K326" s="23"/>
    </row>
    <row r="327" spans="1:11">
      <c r="A327" s="19"/>
      <c r="B327" s="19"/>
      <c r="C327" s="21"/>
      <c r="D327" s="23"/>
      <c r="E327" s="21"/>
      <c r="F327" s="21"/>
      <c r="G327" s="21"/>
      <c r="H327" s="40"/>
      <c r="I327" s="40"/>
      <c r="J327" s="40"/>
      <c r="K327" s="23"/>
    </row>
    <row r="328" spans="1:11">
      <c r="A328" s="19"/>
      <c r="B328" s="19"/>
      <c r="C328" s="21"/>
      <c r="D328" s="23"/>
      <c r="E328" s="21"/>
      <c r="F328" s="21"/>
      <c r="G328" s="21"/>
      <c r="H328" s="40"/>
      <c r="I328" s="40"/>
      <c r="J328" s="40"/>
      <c r="K328" s="23"/>
    </row>
    <row r="329" spans="1:11">
      <c r="A329" s="19"/>
      <c r="B329" s="19"/>
      <c r="C329" s="21"/>
      <c r="D329" s="23"/>
      <c r="E329" s="21"/>
      <c r="F329" s="21"/>
      <c r="G329" s="21"/>
      <c r="H329" s="40"/>
      <c r="I329" s="40"/>
      <c r="J329" s="40"/>
      <c r="K329" s="23"/>
    </row>
    <row r="330" spans="1:11">
      <c r="A330" s="19"/>
      <c r="B330" s="19"/>
      <c r="C330" s="21"/>
      <c r="D330" s="23"/>
      <c r="E330" s="21"/>
      <c r="F330" s="21"/>
      <c r="G330" s="21"/>
      <c r="H330" s="40"/>
      <c r="I330" s="40"/>
      <c r="J330" s="40"/>
      <c r="K330" s="23"/>
    </row>
    <row r="331" spans="1:11">
      <c r="A331" s="19"/>
      <c r="B331" s="19"/>
      <c r="C331" s="21"/>
      <c r="D331" s="23"/>
      <c r="E331" s="21"/>
      <c r="F331" s="21"/>
      <c r="G331" s="21"/>
      <c r="H331" s="40"/>
      <c r="I331" s="40"/>
      <c r="J331" s="40"/>
      <c r="K331" s="23"/>
    </row>
    <row r="332" spans="1:11">
      <c r="A332" s="19"/>
      <c r="B332" s="19"/>
      <c r="C332" s="21"/>
      <c r="D332" s="23"/>
      <c r="E332" s="21"/>
      <c r="F332" s="21"/>
      <c r="G332" s="21"/>
      <c r="H332" s="40"/>
      <c r="I332" s="40"/>
      <c r="J332" s="40"/>
      <c r="K332" s="23"/>
    </row>
    <row r="333" spans="1:11">
      <c r="A333" s="19"/>
      <c r="B333" s="19"/>
      <c r="C333" s="21"/>
      <c r="D333" s="23"/>
      <c r="E333" s="21"/>
      <c r="F333" s="21"/>
      <c r="G333" s="21"/>
      <c r="H333" s="40"/>
      <c r="I333" s="40"/>
      <c r="J333" s="40"/>
      <c r="K333" s="23"/>
    </row>
    <row r="334" spans="1:11">
      <c r="A334" s="19"/>
      <c r="B334" s="19"/>
      <c r="C334" s="21"/>
      <c r="D334" s="23"/>
      <c r="E334" s="21"/>
      <c r="F334" s="21"/>
      <c r="G334" s="21"/>
      <c r="H334" s="40"/>
      <c r="I334" s="40"/>
      <c r="J334" s="40"/>
      <c r="K334" s="23"/>
    </row>
    <row r="335" spans="1:11">
      <c r="A335" s="19"/>
      <c r="B335" s="19"/>
      <c r="C335" s="21"/>
      <c r="D335" s="23"/>
      <c r="E335" s="21"/>
      <c r="F335" s="21"/>
      <c r="G335" s="21"/>
      <c r="H335" s="40"/>
      <c r="I335" s="40"/>
      <c r="J335" s="40"/>
      <c r="K335" s="23"/>
    </row>
    <row r="336" spans="1:11">
      <c r="A336" s="19"/>
      <c r="B336" s="19"/>
      <c r="C336" s="21"/>
      <c r="D336" s="23"/>
      <c r="E336" s="21"/>
      <c r="F336" s="21"/>
      <c r="G336" s="21"/>
      <c r="H336" s="40"/>
      <c r="I336" s="40"/>
      <c r="J336" s="40"/>
      <c r="K336" s="23"/>
    </row>
    <row r="337" spans="1:11">
      <c r="A337" s="19"/>
      <c r="B337" s="19"/>
      <c r="C337" s="21"/>
      <c r="D337" s="23"/>
      <c r="E337" s="21"/>
      <c r="F337" s="21"/>
      <c r="G337" s="21"/>
      <c r="H337" s="40"/>
      <c r="I337" s="40"/>
      <c r="J337" s="40"/>
      <c r="K337" s="23"/>
    </row>
    <row r="338" spans="1:11">
      <c r="A338" s="19"/>
      <c r="B338" s="19"/>
      <c r="C338" s="21"/>
      <c r="D338" s="23"/>
      <c r="E338" s="21"/>
      <c r="F338" s="21"/>
      <c r="G338" s="21"/>
      <c r="H338" s="40"/>
      <c r="I338" s="40"/>
      <c r="J338" s="40"/>
      <c r="K338" s="23"/>
    </row>
    <row r="339" spans="1:11">
      <c r="A339" s="19"/>
      <c r="B339" s="19"/>
      <c r="C339" s="21"/>
      <c r="D339" s="23"/>
      <c r="E339" s="21"/>
      <c r="F339" s="21"/>
      <c r="G339" s="21"/>
      <c r="H339" s="40"/>
      <c r="I339" s="40"/>
      <c r="J339" s="40"/>
      <c r="K339" s="23"/>
    </row>
    <row r="340" spans="1:11">
      <c r="A340" s="19"/>
      <c r="B340" s="19"/>
      <c r="C340" s="21"/>
      <c r="D340" s="23"/>
      <c r="E340" s="21"/>
      <c r="F340" s="21"/>
      <c r="G340" s="21"/>
      <c r="H340" s="40"/>
      <c r="I340" s="40"/>
      <c r="J340" s="40"/>
      <c r="K340" s="23"/>
    </row>
    <row r="341" spans="1:11">
      <c r="A341" s="19"/>
      <c r="B341" s="19"/>
      <c r="C341" s="21"/>
      <c r="D341" s="23"/>
      <c r="E341" s="21"/>
      <c r="F341" s="21"/>
      <c r="G341" s="21"/>
      <c r="H341" s="40"/>
      <c r="I341" s="40"/>
      <c r="J341" s="40"/>
      <c r="K341" s="23"/>
    </row>
    <row r="342" spans="1:11">
      <c r="A342" s="19"/>
      <c r="B342" s="19"/>
      <c r="C342" s="21"/>
      <c r="D342" s="23"/>
      <c r="E342" s="21"/>
      <c r="F342" s="21"/>
      <c r="G342" s="21"/>
      <c r="H342" s="40"/>
      <c r="I342" s="40"/>
      <c r="J342" s="40"/>
      <c r="K342" s="23"/>
    </row>
    <row r="343" spans="1:11">
      <c r="A343" s="19"/>
      <c r="B343" s="19"/>
      <c r="C343" s="21"/>
      <c r="D343" s="23"/>
      <c r="E343" s="21"/>
      <c r="F343" s="21"/>
      <c r="G343" s="21"/>
      <c r="H343" s="40"/>
      <c r="I343" s="40"/>
      <c r="J343" s="40"/>
      <c r="K343" s="23"/>
    </row>
    <row r="344" spans="1:11">
      <c r="A344" s="19"/>
      <c r="B344" s="19"/>
      <c r="C344" s="21"/>
      <c r="D344" s="23"/>
      <c r="E344" s="21"/>
      <c r="F344" s="21"/>
      <c r="G344" s="21"/>
      <c r="H344" s="40"/>
      <c r="I344" s="40"/>
      <c r="J344" s="40"/>
      <c r="K344" s="23"/>
    </row>
    <row r="345" spans="1:11">
      <c r="A345" s="19"/>
      <c r="B345" s="19"/>
      <c r="C345" s="21"/>
      <c r="D345" s="23"/>
      <c r="E345" s="21"/>
      <c r="F345" s="21"/>
      <c r="G345" s="21"/>
      <c r="H345" s="23"/>
      <c r="I345" s="23"/>
      <c r="J345" s="23"/>
      <c r="K345" s="23"/>
    </row>
    <row r="346" spans="1:11">
      <c r="A346" s="19"/>
      <c r="B346" s="19"/>
      <c r="C346" s="21"/>
      <c r="D346" s="23"/>
      <c r="E346" s="21"/>
      <c r="F346" s="21"/>
      <c r="G346" s="21"/>
      <c r="H346" s="23"/>
      <c r="I346" s="23"/>
      <c r="J346" s="23"/>
      <c r="K346" s="23"/>
    </row>
    <row r="347" spans="1:11">
      <c r="A347" s="19"/>
      <c r="B347" s="19"/>
      <c r="C347" s="21"/>
      <c r="D347" s="23"/>
      <c r="E347" s="21"/>
      <c r="F347" s="21"/>
      <c r="G347" s="21"/>
      <c r="H347" s="23"/>
      <c r="I347" s="23"/>
      <c r="J347" s="23"/>
      <c r="K347" s="23"/>
    </row>
    <row r="348" spans="1:11">
      <c r="A348" s="21"/>
      <c r="B348" s="21"/>
      <c r="C348" s="21"/>
      <c r="D348" s="23"/>
      <c r="E348" s="21"/>
      <c r="F348" s="21"/>
      <c r="G348" s="21"/>
      <c r="H348" s="42"/>
      <c r="I348" s="42"/>
      <c r="J348" s="42"/>
      <c r="K348" s="23"/>
    </row>
    <row r="349" spans="1:11">
      <c r="A349" s="21"/>
      <c r="B349" s="21"/>
      <c r="C349" s="21"/>
      <c r="D349" s="23"/>
      <c r="E349" s="21"/>
      <c r="F349" s="21"/>
      <c r="G349" s="21"/>
      <c r="H349" s="42"/>
      <c r="I349" s="42"/>
      <c r="J349" s="42"/>
      <c r="K349" s="23"/>
    </row>
    <row r="350" spans="1:11">
      <c r="A350" s="21"/>
      <c r="B350" s="21"/>
      <c r="C350" s="21"/>
      <c r="D350" s="23"/>
      <c r="E350" s="21"/>
      <c r="F350" s="21"/>
      <c r="G350" s="21"/>
      <c r="H350" s="42"/>
      <c r="I350" s="42"/>
      <c r="J350" s="42"/>
      <c r="K350" s="23"/>
    </row>
  </sheetData>
  <mergeCells count="34">
    <mergeCell ref="F36:F37"/>
    <mergeCell ref="I36:I37"/>
    <mergeCell ref="J36:J37"/>
    <mergeCell ref="A41:J42"/>
    <mergeCell ref="A40:J40"/>
    <mergeCell ref="A36:A37"/>
    <mergeCell ref="B36:B37"/>
    <mergeCell ref="A25:K25"/>
    <mergeCell ref="B4:B6"/>
    <mergeCell ref="A29:A30"/>
    <mergeCell ref="B29:B30"/>
    <mergeCell ref="E29:E30"/>
    <mergeCell ref="F29:F30"/>
    <mergeCell ref="K29:K30"/>
    <mergeCell ref="G29:G30"/>
    <mergeCell ref="I29:I30"/>
    <mergeCell ref="J29:J30"/>
    <mergeCell ref="J5:J6"/>
    <mergeCell ref="K36:K37"/>
    <mergeCell ref="E36:E37"/>
    <mergeCell ref="A1:K2"/>
    <mergeCell ref="A3:K3"/>
    <mergeCell ref="A4:A6"/>
    <mergeCell ref="C4:D4"/>
    <mergeCell ref="E4:G4"/>
    <mergeCell ref="H4:K4"/>
    <mergeCell ref="C5:C6"/>
    <mergeCell ref="D5:D6"/>
    <mergeCell ref="E5:E6"/>
    <mergeCell ref="F5:F6"/>
    <mergeCell ref="G5:G6"/>
    <mergeCell ref="H5:H6"/>
    <mergeCell ref="K5:K6"/>
    <mergeCell ref="I5:I6"/>
  </mergeCells>
  <phoneticPr fontId="17" type="noConversion"/>
  <pageMargins left="0.23622047244094491" right="0.23622047244094491" top="0.74803149606299213" bottom="0.74803149606299213" header="0.31496062992125984" footer="0.31496062992125984"/>
  <pageSetup paperSize="9" scale="45" orientation="landscape" r:id="rId1"/>
  <rowBreaks count="1" manualBreakCount="1">
    <brk id="40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6</vt:i4>
      </vt:variant>
      <vt:variant>
        <vt:lpstr>Intervalos nomeados</vt:lpstr>
      </vt:variant>
      <vt:variant>
        <vt:i4>1</vt:i4>
      </vt:variant>
    </vt:vector>
  </HeadingPairs>
  <TitlesOfParts>
    <vt:vector size="7" baseType="lpstr">
      <vt:lpstr>Folha1</vt:lpstr>
      <vt:lpstr>Dispensa - Total 256</vt:lpstr>
      <vt:lpstr>Inexegibilidade  - Total 04</vt:lpstr>
      <vt:lpstr>Caronas - Total 08</vt:lpstr>
      <vt:lpstr>Convênio - Total 02</vt:lpstr>
      <vt:lpstr>Contratos 2024 - Atualizado</vt:lpstr>
      <vt:lpstr>'Contratos 2024 - Atualizado'!Area_de_impressao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Hannah e Silva Pires</cp:lastModifiedBy>
  <cp:lastPrinted>2024-03-19T19:15:32Z</cp:lastPrinted>
  <dcterms:created xsi:type="dcterms:W3CDTF">2009-03-05T19:43:34Z</dcterms:created>
  <dcterms:modified xsi:type="dcterms:W3CDTF">2025-06-26T15:15:36Z</dcterms:modified>
</cp:coreProperties>
</file>